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íra\Documents\ocec Hradište\2026\"/>
    </mc:Choice>
  </mc:AlternateContent>
  <bookViews>
    <workbookView xWindow="0" yWindow="0" windowWidth="0" windowHeight="0"/>
  </bookViews>
  <sheets>
    <sheet name="Rekapitulace stavby" sheetId="1" r:id="rId1"/>
    <sheet name="Objekt0 - Sheet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'Objekt0 - Sheet'!$C$128:$K$190</definedName>
    <definedName name="_xlnm.Print_Area" localSheetId="1">'Objekt0 - Sheet'!$C$4:$J$76,'Objekt0 - Sheet'!$C$82:$J$110,'Objekt0 - Sheet'!$C$116:$J$190</definedName>
    <definedName name="_xlnm.Print_Titles" localSheetId="1">'Objekt0 - Sheet'!$128:$128</definedName>
  </definedNames>
  <calcPr/>
</workbook>
</file>

<file path=xl/calcChain.xml><?xml version="1.0" encoding="utf-8"?>
<calcChain xmlns="http://schemas.openxmlformats.org/spreadsheetml/2006/main">
  <c i="2" l="1" r="T150"/>
  <c r="J130"/>
  <c r="J37"/>
  <c r="J36"/>
  <c i="1" r="AY95"/>
  <c i="2" r="J35"/>
  <c i="1" r="AX95"/>
  <c i="2" r="BI190"/>
  <c r="BH190"/>
  <c r="BG190"/>
  <c r="BF190"/>
  <c r="T190"/>
  <c r="T189"/>
  <c r="R190"/>
  <c r="R189"/>
  <c r="P190"/>
  <c r="P189"/>
  <c r="BI188"/>
  <c r="BH188"/>
  <c r="BG188"/>
  <c r="BF188"/>
  <c r="T188"/>
  <c r="T187"/>
  <c r="R188"/>
  <c r="R187"/>
  <c r="P188"/>
  <c r="P187"/>
  <c r="BI186"/>
  <c r="BH186"/>
  <c r="BG186"/>
  <c r="BF186"/>
  <c r="T186"/>
  <c r="T185"/>
  <c r="R186"/>
  <c r="R185"/>
  <c r="P186"/>
  <c r="P185"/>
  <c r="BI184"/>
  <c r="BH184"/>
  <c r="BG184"/>
  <c r="BF184"/>
  <c r="T184"/>
  <c r="T183"/>
  <c r="R184"/>
  <c r="R183"/>
  <c r="P184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97"/>
  <c r="F123"/>
  <c r="E121"/>
  <c r="F89"/>
  <c r="E87"/>
  <c r="J24"/>
  <c r="E24"/>
  <c r="J126"/>
  <c r="J23"/>
  <c r="J21"/>
  <c r="E21"/>
  <c r="J91"/>
  <c r="J20"/>
  <c r="J18"/>
  <c r="E18"/>
  <c r="F126"/>
  <c r="J17"/>
  <c r="J15"/>
  <c r="E15"/>
  <c r="F91"/>
  <c r="J14"/>
  <c r="J12"/>
  <c r="J123"/>
  <c r="E7"/>
  <c r="E119"/>
  <c i="1" r="L90"/>
  <c r="AM90"/>
  <c r="AM89"/>
  <c r="L89"/>
  <c r="AM87"/>
  <c r="L87"/>
  <c r="L85"/>
  <c r="L84"/>
  <c i="2" r="J153"/>
  <c r="BK151"/>
  <c r="BK167"/>
  <c r="J165"/>
  <c r="BK160"/>
  <c r="J159"/>
  <c r="BK153"/>
  <c r="J145"/>
  <c r="J172"/>
  <c r="BK144"/>
  <c r="BK143"/>
  <c r="BK190"/>
  <c r="BK184"/>
  <c r="J184"/>
  <c r="J164"/>
  <c r="J161"/>
  <c r="J160"/>
  <c r="BK157"/>
  <c r="J154"/>
  <c r="BK152"/>
  <c r="J144"/>
  <c r="J143"/>
  <c r="BK142"/>
  <c r="BK140"/>
  <c r="J138"/>
  <c r="BK136"/>
  <c r="BK181"/>
  <c r="J181"/>
  <c r="BK149"/>
  <c r="J147"/>
  <c r="J141"/>
  <c r="J137"/>
  <c r="J133"/>
  <c r="J139"/>
  <c r="BK134"/>
  <c r="J132"/>
  <c r="J167"/>
  <c r="J135"/>
  <c r="J134"/>
  <c r="BK186"/>
  <c r="BK188"/>
  <c r="BK132"/>
  <c r="J174"/>
  <c r="BK170"/>
  <c r="J186"/>
  <c r="BK182"/>
  <c r="J162"/>
  <c r="J173"/>
  <c r="BK172"/>
  <c r="J170"/>
  <c r="BK180"/>
  <c r="J180"/>
  <c r="BK177"/>
  <c r="J177"/>
  <c r="BK176"/>
  <c r="J176"/>
  <c r="BK175"/>
  <c r="J175"/>
  <c r="BK174"/>
  <c r="BK173"/>
  <c r="J149"/>
  <c r="BK141"/>
  <c r="J169"/>
  <c r="BK163"/>
  <c r="BK161"/>
  <c r="J142"/>
  <c r="J163"/>
  <c r="J158"/>
  <c r="J157"/>
  <c r="J151"/>
  <c r="BK148"/>
  <c r="BK147"/>
  <c r="BK137"/>
  <c r="J136"/>
  <c r="J188"/>
  <c i="1" r="AS94"/>
  <c i="2" r="J148"/>
  <c r="BK139"/>
  <c r="J182"/>
  <c r="J168"/>
  <c r="J155"/>
  <c r="J190"/>
  <c r="BK169"/>
  <c r="BK168"/>
  <c r="BK165"/>
  <c r="BK164"/>
  <c r="BK162"/>
  <c r="BK159"/>
  <c r="BK158"/>
  <c r="BK155"/>
  <c r="BK154"/>
  <c r="J152"/>
  <c r="BK145"/>
  <c r="J140"/>
  <c r="BK138"/>
  <c r="BK135"/>
  <c r="BK133"/>
  <c l="1" r="T171"/>
  <c r="P146"/>
  <c r="P179"/>
  <c r="P178"/>
  <c r="T179"/>
  <c r="T178"/>
  <c r="R171"/>
  <c r="BK150"/>
  <c r="J150"/>
  <c r="J100"/>
  <c r="BK146"/>
  <c r="J146"/>
  <c r="J99"/>
  <c r="P150"/>
  <c r="P166"/>
  <c r="BK156"/>
  <c r="J156"/>
  <c r="J101"/>
  <c r="BK171"/>
  <c r="J171"/>
  <c r="J103"/>
  <c r="P131"/>
  <c r="P129"/>
  <c i="1" r="AU95"/>
  <c i="2" r="BK166"/>
  <c r="J166"/>
  <c r="J102"/>
  <c r="T146"/>
  <c r="R150"/>
  <c r="T131"/>
  <c r="T129"/>
  <c r="R131"/>
  <c r="R129"/>
  <c r="T156"/>
  <c r="BK131"/>
  <c r="J131"/>
  <c r="J98"/>
  <c r="R146"/>
  <c r="T166"/>
  <c r="BK179"/>
  <c r="R156"/>
  <c r="R166"/>
  <c r="P156"/>
  <c r="R179"/>
  <c r="R178"/>
  <c r="P171"/>
  <c r="J92"/>
  <c r="BE134"/>
  <c r="BE144"/>
  <c r="BE149"/>
  <c r="BE151"/>
  <c r="BE159"/>
  <c r="BE182"/>
  <c r="BE169"/>
  <c r="BE160"/>
  <c r="BE161"/>
  <c r="BE168"/>
  <c r="BE181"/>
  <c r="F125"/>
  <c r="BE140"/>
  <c r="BE145"/>
  <c r="BE154"/>
  <c r="BE157"/>
  <c r="BE165"/>
  <c r="BK185"/>
  <c r="J185"/>
  <c r="J107"/>
  <c r="E85"/>
  <c r="BE138"/>
  <c r="BE188"/>
  <c r="BK187"/>
  <c r="J187"/>
  <c r="J108"/>
  <c r="BE184"/>
  <c r="BE174"/>
  <c r="BE175"/>
  <c r="BE176"/>
  <c r="BE177"/>
  <c r="BE180"/>
  <c r="BE167"/>
  <c r="BE170"/>
  <c r="BE172"/>
  <c r="BE173"/>
  <c r="BE186"/>
  <c r="J125"/>
  <c r="BE164"/>
  <c r="BE190"/>
  <c r="BE132"/>
  <c r="BE136"/>
  <c r="BE147"/>
  <c r="BE162"/>
  <c r="BK189"/>
  <c r="J189"/>
  <c r="J109"/>
  <c r="J89"/>
  <c r="BE139"/>
  <c r="BE142"/>
  <c r="BE143"/>
  <c r="BE152"/>
  <c r="BE133"/>
  <c r="BE153"/>
  <c r="BE155"/>
  <c r="BE158"/>
  <c r="BE135"/>
  <c r="BE137"/>
  <c r="BK183"/>
  <c r="J183"/>
  <c r="J106"/>
  <c r="F92"/>
  <c r="BE148"/>
  <c r="BE163"/>
  <c r="BE141"/>
  <c r="F34"/>
  <c i="1" r="BA95"/>
  <c r="BA94"/>
  <c r="W30"/>
  <c i="2" r="F37"/>
  <c i="1" r="BD95"/>
  <c r="BD94"/>
  <c r="W33"/>
  <c i="2" r="J34"/>
  <c i="1" r="AW95"/>
  <c i="2" r="F35"/>
  <c i="1" r="BB95"/>
  <c r="BB94"/>
  <c r="AX94"/>
  <c i="2" r="F36"/>
  <c i="1" r="BC95"/>
  <c r="BC94"/>
  <c r="W32"/>
  <c r="AU94"/>
  <c i="2" l="1" r="BK178"/>
  <c r="J178"/>
  <c r="J104"/>
  <c r="J179"/>
  <c r="J105"/>
  <c r="BK129"/>
  <c r="J129"/>
  <c r="J96"/>
  <c i="1" r="AY94"/>
  <c i="2" r="J33"/>
  <c i="1" r="AV95"/>
  <c r="AT95"/>
  <c r="W31"/>
  <c i="2" r="F33"/>
  <c i="1" r="AZ95"/>
  <c r="AZ94"/>
  <c r="W29"/>
  <c r="AW94"/>
  <c r="AK30"/>
  <c i="2" l="1" r="J30"/>
  <c i="1" r="AG95"/>
  <c r="AN95"/>
  <c r="AV94"/>
  <c r="AK29"/>
  <c i="2" l="1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<sst xmlns="http://schemas.openxmlformats.org/spreadsheetml/2006/main">
  <si>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</si>
  <si>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</si>
  <si>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</si>
  <si>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</si>
  <si>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</si>
  <si>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{5f2d3f3f-16ca-454f-95ff-a4165fc783d8}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</si>
  <si>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</si>
  <si>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</si>
  <si>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</si>
  <si>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</si>
  <si>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</si>
  <si>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</si>
  <si>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</si>
  <si>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</si>
  <si>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</si>
  <si>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</si>
  <si>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</si>
  <si>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33 - Hradište  smíšená kanalizace - Standardní pohled</t>
  </si>
  <si>
    <t>KSO:</t>
  </si>
  <si>
    <t>CC-CZ:</t>
  </si>
  <si>
    <t>Místo:</t>
  </si>
  <si>
    <t xml:space="preserve"> </t>
  </si>
  <si>
    <t>Datum:</t>
  </si>
  <si>
    <t>1. 2. 2026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</si>
  <si>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</si>
  <si>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</si>
  <si>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</si>
  <si>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</si>
  <si>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</si>
  <si>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</si>
  <si>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</si>
  <si>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</si>
  <si>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</si>
  <si>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</si>
  <si>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</si>
  <si>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</si>
  <si>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</si>
  <si>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</si>
  <si>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</si>
  <si>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</si>
  <si>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</si>
  <si>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</si>
  <si>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</si>
  <si>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</si>
  <si>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</si>
  <si>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</si>
  <si>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</si>
  <si>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</si>
  <si>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</si>
  <si>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</si>
  <si>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</si>
  <si>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</si>
  <si>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</si>
  <si>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</si>
  <si>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</si>
  <si>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</si>
  <si>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</si>
  <si>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</si>
  <si>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</si>
  <si>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</si>
  <si>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</si>
  <si>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</si>
  <si>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</si>
  <si>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</si>
  <si>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</si>
  <si>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</si>
  <si>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</si>
  <si>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</si>
  <si>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</si>
  <si>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</si>
  <si>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</si>
  <si>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</si>
  <si>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</si>
  <si>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</si>
  <si>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</si>
  <si>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</si>
  <si>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</si>
  <si>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Objekt0</t>
  </si>
  <si>
    <t>Sheet</t>
  </si>
  <si>
    <t>STA</t>
  </si>
  <si>
    <t>1</t>
  </si>
  <si>
    <t>{805a1e96-4b91-4553-b32b-a05fc0f19ac1}</t>
  </si>
  <si>
    <t>2</t>
  </si>
  <si>
    <t>KRYCÍ LIST SOUPISU PRACÍ</t>
  </si>
  <si>
    <t>Objekt:</t>
  </si>
  <si>
    <t>Objekt0 - Sheet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</si>
  <si>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</si>
  <si>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</si>
  <si>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</si>
  <si>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</si>
  <si>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</si>
  <si>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</si>
  <si>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>1 - Zemní práce</t>
  </si>
  <si>
    <t>4 - Vodorovné konstrukce</t>
  </si>
  <si>
    <t>5 - Komunikace pozemní</t>
  </si>
  <si>
    <t>8 - Vedení trubní dálková a přípojná</t>
  </si>
  <si>
    <t>997 - Doprava suti a vybouraných hmot</t>
  </si>
  <si>
    <t>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</si>
  <si>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</si>
  <si>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</si>
  <si>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</si>
  <si>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</si>
  <si>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</si>
  <si>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</si>
  <si>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</si>
  <si>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</si>
  <si>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</si>
  <si>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</si>
  <si>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</si>
  <si>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</si>
  <si>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</si>
  <si>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</si>
  <si>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</si>
  <si>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</si>
  <si>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</si>
  <si>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</si>
  <si>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</si>
  <si>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</si>
  <si>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</si>
  <si>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</si>
  <si>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</si>
  <si>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</si>
  <si>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</si>
  <si>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113152112</t>
  </si>
  <si>
    <t>Odstranění podkladů zpevněných ploch z kameniva drceného</t>
  </si>
  <si>
    <t>m3</t>
  </si>
  <si>
    <t>4</t>
  </si>
  <si>
    <t>7</t>
  </si>
  <si>
    <t>113154514</t>
  </si>
  <si>
    <t>Frézování živičného krytu tl 60 mm pruh š do 0,5 m pl do 500 m2</t>
  </si>
  <si>
    <t>m2</t>
  </si>
  <si>
    <t>3</t>
  </si>
  <si>
    <t>115101201</t>
  </si>
  <si>
    <t>Čerpání vody na dopravní výšku do 10 m průměrný přítok do 500 l/min</t>
  </si>
  <si>
    <t>hod</t>
  </si>
  <si>
    <t>6</t>
  </si>
  <si>
    <t>115101301</t>
  </si>
  <si>
    <t>Pohotovost čerpací soupravy pro dopravní výšku do 10 m přítok do 500 l/min</t>
  </si>
  <si>
    <t>den</t>
  </si>
  <si>
    <t>8</t>
  </si>
  <si>
    <t>129001101</t>
  </si>
  <si>
    <t>Příplatek za ztížení odkopávky nebo prokopávky v blízkosti inženýrských sítí</t>
  </si>
  <si>
    <t>10</t>
  </si>
  <si>
    <t>131351203</t>
  </si>
  <si>
    <t>Hloubení jam zapažených v hornině třídy těžitelnosti II skupiny 4 objem do 100 m3 strojně</t>
  </si>
  <si>
    <t>132354205</t>
  </si>
  <si>
    <t>Hloubení zapažených rýh š do 2000 mm v hornině třídy těžitelnosti II skupiny 4 objem do 1000 m3</t>
  </si>
  <si>
    <t>14</t>
  </si>
  <si>
    <t>151101101</t>
  </si>
  <si>
    <t>Zřízení příložného pažení a rozepření stěn rýh hl do 2 m</t>
  </si>
  <si>
    <t>16</t>
  </si>
  <si>
    <t>9</t>
  </si>
  <si>
    <t>151101111</t>
  </si>
  <si>
    <t>Odstranění příložného pažení a rozepření stěn rýh hl do 2 m</t>
  </si>
  <si>
    <t>18</t>
  </si>
  <si>
    <t>161151113</t>
  </si>
  <si>
    <t>Svislé přemístění výkopku z horniny třídy těžitelnosti II skupiny 4 a 5 hl výkopu přes 4 do 8 m</t>
  </si>
  <si>
    <t>20</t>
  </si>
  <si>
    <t>13</t>
  </si>
  <si>
    <t>162751137</t>
  </si>
  <si>
    <t>Vodorovné přemístění přes 9 000 do 10000 m výkopku/sypaniny z horniny třídy těžitelnosti II skupiny 4 a 5</t>
  </si>
  <si>
    <t>22</t>
  </si>
  <si>
    <t>162751139</t>
  </si>
  <si>
    <t>Příplatek k vodorovnému přemístění výkopku/sypaniny z horniny třídy těžitelnosti II skupiny 4 a 5 ZKD 1000 m přes 10000 m</t>
  </si>
  <si>
    <t>24</t>
  </si>
  <si>
    <t>15</t>
  </si>
  <si>
    <t>171201221</t>
  </si>
  <si>
    <t>Poplatek za uložení na skládce (skládkovné) zeminy a kamení kód odpadu 17 05 04</t>
  </si>
  <si>
    <t>t</t>
  </si>
  <si>
    <t>26</t>
  </si>
  <si>
    <t>174151101</t>
  </si>
  <si>
    <t>Zásyp jam, šachet rýh nebo kolem objektů sypaninou se zhutněním</t>
  </si>
  <si>
    <t>28</t>
  </si>
  <si>
    <t>Vodorovné konstrukce</t>
  </si>
  <si>
    <t>43</t>
  </si>
  <si>
    <t>452112111</t>
  </si>
  <si>
    <t>Osazení betonových prstenců nebo rámů na sucho výšky do 100 mm pod poklopy a mříže</t>
  </si>
  <si>
    <t>kus</t>
  </si>
  <si>
    <t>30</t>
  </si>
  <si>
    <t>452311131</t>
  </si>
  <si>
    <t>Podkladní desky z betonu prostého bez zvýšených nároků na prostředí tř. C 12/15 otevřený výkop</t>
  </si>
  <si>
    <t>32</t>
  </si>
  <si>
    <t>23</t>
  </si>
  <si>
    <t>452312131</t>
  </si>
  <si>
    <t>Sedlové lože z betonu prostého bez zvýšených nároků na prostředí tř. C 12/15 otevřený výkop</t>
  </si>
  <si>
    <t>34</t>
  </si>
  <si>
    <t>Komunikace pozemní</t>
  </si>
  <si>
    <t>36</t>
  </si>
  <si>
    <t>564861011</t>
  </si>
  <si>
    <t>Podklad ze štěrkodrtě ŠD plochy do 100 m2 tl 200 mm</t>
  </si>
  <si>
    <t>38</t>
  </si>
  <si>
    <t>573111111</t>
  </si>
  <si>
    <t>Postřik živičný infiltrační s posypem z asfaltu množství 0,60 kg/m2</t>
  </si>
  <si>
    <t>37</t>
  </si>
  <si>
    <t>573111112</t>
  </si>
  <si>
    <t>Postřik živičný infiltrační s posypem z asfaltu množství 1 kg/m2</t>
  </si>
  <si>
    <t>40</t>
  </si>
  <si>
    <t>577135011</t>
  </si>
  <si>
    <t>Asfaltový beton vrstva obrusná ACO 16 tl 40 mm š do 1,5 m z nemodifikovaného asfaltu</t>
  </si>
  <si>
    <t>42</t>
  </si>
  <si>
    <t>39</t>
  </si>
  <si>
    <t>577145011</t>
  </si>
  <si>
    <t>Asfaltový beton vrstva obrusná ACO 16 tl 50 mm š do 1,5 m z nemodifikovaného asfaltu</t>
  </si>
  <si>
    <t>44</t>
  </si>
  <si>
    <t>Vedení trubní dálková a přípojná</t>
  </si>
  <si>
    <t>821391111</t>
  </si>
  <si>
    <t>Montáž potrubí z trub ŽB s polodrážkou (přímých) a integrovaným pryžovým těsněním otevřený výkop sklon do 20 % DN 400</t>
  </si>
  <si>
    <t>m</t>
  </si>
  <si>
    <t>46</t>
  </si>
  <si>
    <t>31</t>
  </si>
  <si>
    <t>M</t>
  </si>
  <si>
    <t>59222023</t>
  </si>
  <si>
    <t>trouba ŽB hrdlová propojovací DN 400</t>
  </si>
  <si>
    <t>48</t>
  </si>
  <si>
    <t>821421111</t>
  </si>
  <si>
    <t>Montáž potrubí z trub ŽB s polodrážkou (přímých) a integrovaným pryžovým těsněním otevřený výkop sklon do 20 % DN 500</t>
  </si>
  <si>
    <t>50</t>
  </si>
  <si>
    <t>29</t>
  </si>
  <si>
    <t>59222025</t>
  </si>
  <si>
    <t>trouba ŽB hrdlová propojovací DN 500</t>
  </si>
  <si>
    <t>52</t>
  </si>
  <si>
    <t>821441111</t>
  </si>
  <si>
    <t>Montáž potrubí z trub ŽB s polodrážkou (přímých) a integrovaným pryžovým těsněním otevřený výkop sklon do 20 % DN 600</t>
  </si>
  <si>
    <t>54</t>
  </si>
  <si>
    <t>27</t>
  </si>
  <si>
    <t>59222026</t>
  </si>
  <si>
    <t>trouba ŽB hrdlová propojovací DN 600</t>
  </si>
  <si>
    <t>56</t>
  </si>
  <si>
    <t>894410311</t>
  </si>
  <si>
    <t>Osazení betonových dílců pro kanalizační šachty DN 1200 deska přechodová</t>
  </si>
  <si>
    <t>58</t>
  </si>
  <si>
    <t>899104112</t>
  </si>
  <si>
    <t>Osazení poklopů litinových, ocelových nebo železobetonových včetně rámů pro třídu zatížení D400, E600</t>
  </si>
  <si>
    <t>60</t>
  </si>
  <si>
    <t>45</t>
  </si>
  <si>
    <t>899910101</t>
  </si>
  <si>
    <t>Výplň potrubí betonem tř. C -/5 délky do 50 m</t>
  </si>
  <si>
    <t>937620661</t>
  </si>
  <si>
    <t>997</t>
  </si>
  <si>
    <t>Doprava suti a vybouraných hmot</t>
  </si>
  <si>
    <t>19</t>
  </si>
  <si>
    <t>997006512</t>
  </si>
  <si>
    <t>Vodorovné doprava suti s naložením a složením na skládku přes 100 m do 1 km</t>
  </si>
  <si>
    <t>62</t>
  </si>
  <si>
    <t>997006519</t>
  </si>
  <si>
    <t>Příplatek k vodorovnému přemístění suti na skládku ZKD 1 km přes 1 km</t>
  </si>
  <si>
    <t>64</t>
  </si>
  <si>
    <t>997013601</t>
  </si>
  <si>
    <t>Poplatek za uložení na skládce (skládkovné) stavebního odpadu betonového kód odpadu 17 01 01</t>
  </si>
  <si>
    <t>66</t>
  </si>
  <si>
    <t>17</t>
  </si>
  <si>
    <t>997013602</t>
  </si>
  <si>
    <t>Poplatek za uložení na skládce (skládkovné) stavebního odpadu železobetonového kód odpadu 17 01 01</t>
  </si>
  <si>
    <t>68</t>
  </si>
  <si>
    <t>998</t>
  </si>
  <si>
    <t>Přesun hmot</t>
  </si>
  <si>
    <t>998271328</t>
  </si>
  <si>
    <t>Příplatek k přesunu hmot pro kanalizace hloubené monolitické z betonu za zvětšený přesun přes 3000 do 5000 m</t>
  </si>
  <si>
    <t>70</t>
  </si>
  <si>
    <t>25</t>
  </si>
  <si>
    <t>998271329</t>
  </si>
  <si>
    <t>Příplatek k přesunu hmot pro kanalizace hloubené monolitické z betonu za zvětšený přesun ZKD 5000 m</t>
  </si>
  <si>
    <t>72</t>
  </si>
  <si>
    <t>58344197</t>
  </si>
  <si>
    <t>štěrkodrť frakce 0/63 zasypový matriál včetně dopravy</t>
  </si>
  <si>
    <t>74</t>
  </si>
  <si>
    <t>33</t>
  </si>
  <si>
    <t>59224429</t>
  </si>
  <si>
    <t>dno betonové šachty DN 1200 kanalizační výšky 120cm přímé 120x120 max. zaústění potrubí V50/75</t>
  </si>
  <si>
    <t>76</t>
  </si>
  <si>
    <t>59224421</t>
  </si>
  <si>
    <t>deska betonová přechodová šachty DN 1200 kanalizační 147/100x25cm</t>
  </si>
  <si>
    <t>78</t>
  </si>
  <si>
    <t>35</t>
  </si>
  <si>
    <t>28661766</t>
  </si>
  <si>
    <t>poklop šachtový litinový plný do teleskopu DN 425 pro třídu zatížení D400</t>
  </si>
  <si>
    <t>80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</si>
  <si>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</si>
  <si>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</si>
  <si>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</si>
  <si>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</si>
  <si>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</si>
  <si>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</si>
  <si>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…</t>
  </si>
  <si>
    <t>1024</t>
  </si>
  <si>
    <t>-1910193</t>
  </si>
  <si>
    <t>012203000</t>
  </si>
  <si>
    <t>Zeměměřičské práce před výstavbou</t>
  </si>
  <si>
    <t>1001448760</t>
  </si>
  <si>
    <t>49</t>
  </si>
  <si>
    <t>013254000</t>
  </si>
  <si>
    <t>Dokumentace skutečného provedení stavby</t>
  </si>
  <si>
    <t>269113204</t>
  </si>
  <si>
    <t>VRN3</t>
  </si>
  <si>
    <t>Zařízení staveniště</t>
  </si>
  <si>
    <t>47</t>
  </si>
  <si>
    <t>030001000</t>
  </si>
  <si>
    <t>-411724101</t>
  </si>
  <si>
    <t>VRN4</t>
  </si>
  <si>
    <t>Inženýrská činnost</t>
  </si>
  <si>
    <t>043154000</t>
  </si>
  <si>
    <t>Zkoušky hutnicí</t>
  </si>
  <si>
    <t>1494808229</t>
  </si>
  <si>
    <t>VRN7</t>
  </si>
  <si>
    <t>Provozní vlivy</t>
  </si>
  <si>
    <t>51</t>
  </si>
  <si>
    <t>072103000</t>
  </si>
  <si>
    <t>Silniční provoz - projednání DIO a zajištění DIR</t>
  </si>
  <si>
    <t>852131479</t>
  </si>
  <si>
    <t>VRN9</t>
  </si>
  <si>
    <t>Ostatní náklady</t>
  </si>
  <si>
    <t>090001000</t>
  </si>
  <si>
    <t>130669207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</si>
</sst>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IMPORT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 xml:space="preserve">33 - Hradište  smíšená kanalizace - Standardní pohled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14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116" t="s">
        <v>76</v>
      </c>
      <c r="B95" s="117"/>
      <c r="C95" s="118"/>
      <c r="D95" s="119" t="s">
        <v>77</v>
      </c>
      <c r="E95" s="119"/>
      <c r="F95" s="119"/>
      <c r="G95" s="119"/>
      <c r="H95" s="119"/>
      <c r="I95" s="120"/>
      <c r="J95" s="119" t="s">
        <v>78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'Objekt0 - Sheet'!J30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'Objekt0 - Sheet'!P129</f>
        <v>0</v>
      </c>
      <c r="AV95" s="125">
        <f>'Objekt0 - Sheet'!J33</f>
        <v>0</v>
      </c>
      <c r="AW95" s="125">
        <f>'Objekt0 - Sheet'!J34</f>
        <v>0</v>
      </c>
      <c r="AX95" s="125">
        <f>'Objekt0 - Sheet'!J35</f>
        <v>0</v>
      </c>
      <c r="AY95" s="125">
        <f>'Objekt0 - Sheet'!J36</f>
        <v>0</v>
      </c>
      <c r="AZ95" s="125">
        <f>'Objekt0 - Sheet'!F33</f>
        <v>0</v>
      </c>
      <c r="BA95" s="125">
        <f>'Objekt0 - Sheet'!F34</f>
        <v>0</v>
      </c>
      <c r="BB95" s="125">
        <f>'Objekt0 - Sheet'!F35</f>
        <v>0</v>
      </c>
      <c r="BC95" s="125">
        <f>'Objekt0 - Sheet'!F36</f>
        <v>0</v>
      </c>
      <c r="BD95" s="127">
        <f>'Objekt0 - Sheet'!F37</f>
        <v>0</v>
      </c>
      <c r="BE95" s="7"/>
      <c r="BT95" s="128" t="s">
        <v>80</v>
      </c>
      <c r="BV95" s="128" t="s">
        <v>14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HXeULYChPaeTq5sncbJGhY79lfSOqvrcyz8aTec+M7BU3jFFGZKYRveEyQQ69cHUAz5mv3ZluA/kYU8TUibhfA==" hashValue="9opS7zzCfU9ms2TP6tZ13XbPAWh0DQRUv9IYyF2TxVefBDvtdXSa+jUNl+hxv9lqZJiBTOaF+ARtMyPYN7Jss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Objekt0 - She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82</v>
      </c>
    </row>
    <row r="4" s="1" customFormat="1" ht="24.96" customHeight="1">
      <c r="B4" s="17"/>
      <c r="D4" s="131" t="s">
        <v>83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 xml:space="preserve">33 - Hradište  smíšená kanalizace - Standardní pohled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1. 2. 2026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tr">
        <f>IF('Rekapitulace stavby'!E11="","",'Rekapitulace stavby'!E11)</f>
        <v xml:space="preserve"> </v>
      </c>
      <c r="F15" s="35"/>
      <c r="G15" s="35"/>
      <c r="H15" s="35"/>
      <c r="I15" s="133" t="s">
        <v>26</v>
      </c>
      <c r="J15" s="136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27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29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26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31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26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33</v>
      </c>
      <c r="E30" s="35"/>
      <c r="F30" s="35"/>
      <c r="G30" s="35"/>
      <c r="H30" s="35"/>
      <c r="I30" s="35"/>
      <c r="J30" s="144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35</v>
      </c>
      <c r="G32" s="35"/>
      <c r="H32" s="35"/>
      <c r="I32" s="145" t="s">
        <v>34</v>
      </c>
      <c r="J32" s="145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37</v>
      </c>
      <c r="E33" s="133" t="s">
        <v>38</v>
      </c>
      <c r="F33" s="147">
        <f>ROUND((SUM(BE129:BE190)),  2)</f>
        <v>0</v>
      </c>
      <c r="G33" s="35"/>
      <c r="H33" s="35"/>
      <c r="I33" s="148">
        <v>0.20999999999999999</v>
      </c>
      <c r="J33" s="147">
        <f>ROUND(((SUM(BE129:BE190))*I33),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39</v>
      </c>
      <c r="F34" s="147">
        <f>ROUND((SUM(BF129:BF190)),  2)</f>
        <v>0</v>
      </c>
      <c r="G34" s="35"/>
      <c r="H34" s="35"/>
      <c r="I34" s="148">
        <v>0.12</v>
      </c>
      <c r="J34" s="147">
        <f>ROUND(((SUM(BF129:BF190))*I34),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40</v>
      </c>
      <c r="F35" s="147">
        <f>ROUND((SUM(BG129:BG190)),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41</v>
      </c>
      <c r="F36" s="147">
        <f>ROUND((SUM(BH129:BH190)),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42</v>
      </c>
      <c r="F37" s="147">
        <f>ROUND((SUM(BI129:BI190)),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43</v>
      </c>
      <c r="E39" s="151"/>
      <c r="F39" s="151"/>
      <c r="G39" s="152" t="s">
        <v>44</v>
      </c>
      <c r="H39" s="153" t="s">
        <v>45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 xml:space="preserve">33 - Hradište  smíšená kanalizace - Standardní pohled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Objekt0 - Sheet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87</v>
      </c>
      <c r="D94" s="169"/>
      <c r="E94" s="169"/>
      <c r="F94" s="169"/>
      <c r="G94" s="169"/>
      <c r="H94" s="169"/>
      <c r="I94" s="169"/>
      <c r="J94" s="170" t="s">
        <v>88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89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90</v>
      </c>
    </row>
    <row r="97" s="9" customFormat="1" ht="24.96" customHeight="1">
      <c r="A97" s="9"/>
      <c r="B97" s="172"/>
      <c r="C97" s="173"/>
      <c r="D97" s="174" t="s">
        <v>91</v>
      </c>
      <c r="E97" s="175"/>
      <c r="F97" s="175"/>
      <c r="G97" s="175"/>
      <c r="H97" s="175"/>
      <c r="I97" s="175"/>
      <c r="J97" s="176">
        <f>J130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2"/>
      <c r="C98" s="173"/>
      <c r="D98" s="174" t="s">
        <v>92</v>
      </c>
      <c r="E98" s="175"/>
      <c r="F98" s="175"/>
      <c r="G98" s="175"/>
      <c r="H98" s="175"/>
      <c r="I98" s="175"/>
      <c r="J98" s="176">
        <f>J131</f>
        <v>0</v>
      </c>
      <c r="K98" s="173"/>
      <c r="L98" s="17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2"/>
      <c r="C99" s="173"/>
      <c r="D99" s="174" t="s">
        <v>93</v>
      </c>
      <c r="E99" s="175"/>
      <c r="F99" s="175"/>
      <c r="G99" s="175"/>
      <c r="H99" s="175"/>
      <c r="I99" s="175"/>
      <c r="J99" s="176">
        <f>J146</f>
        <v>0</v>
      </c>
      <c r="K99" s="173"/>
      <c r="L99" s="17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2"/>
      <c r="C100" s="173"/>
      <c r="D100" s="174" t="s">
        <v>94</v>
      </c>
      <c r="E100" s="175"/>
      <c r="F100" s="175"/>
      <c r="G100" s="175"/>
      <c r="H100" s="175"/>
      <c r="I100" s="175"/>
      <c r="J100" s="176">
        <f>J150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2"/>
      <c r="C101" s="173"/>
      <c r="D101" s="174" t="s">
        <v>95</v>
      </c>
      <c r="E101" s="175"/>
      <c r="F101" s="175"/>
      <c r="G101" s="175"/>
      <c r="H101" s="175"/>
      <c r="I101" s="175"/>
      <c r="J101" s="176">
        <f>J156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2"/>
      <c r="C102" s="173"/>
      <c r="D102" s="174" t="s">
        <v>96</v>
      </c>
      <c r="E102" s="175"/>
      <c r="F102" s="175"/>
      <c r="G102" s="175"/>
      <c r="H102" s="175"/>
      <c r="I102" s="175"/>
      <c r="J102" s="176">
        <f>J166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2"/>
      <c r="C103" s="173"/>
      <c r="D103" s="174" t="s">
        <v>97</v>
      </c>
      <c r="E103" s="175"/>
      <c r="F103" s="175"/>
      <c r="G103" s="175"/>
      <c r="H103" s="175"/>
      <c r="I103" s="175"/>
      <c r="J103" s="176">
        <f>J171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2"/>
      <c r="C104" s="173"/>
      <c r="D104" s="174" t="s">
        <v>98</v>
      </c>
      <c r="E104" s="175"/>
      <c r="F104" s="175"/>
      <c r="G104" s="175"/>
      <c r="H104" s="175"/>
      <c r="I104" s="175"/>
      <c r="J104" s="176">
        <f>J178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99</v>
      </c>
      <c r="E105" s="181"/>
      <c r="F105" s="181"/>
      <c r="G105" s="181"/>
      <c r="H105" s="181"/>
      <c r="I105" s="181"/>
      <c r="J105" s="182">
        <f>J179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100</v>
      </c>
      <c r="E106" s="181"/>
      <c r="F106" s="181"/>
      <c r="G106" s="181"/>
      <c r="H106" s="181"/>
      <c r="I106" s="181"/>
      <c r="J106" s="182">
        <f>J183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101</v>
      </c>
      <c r="E107" s="181"/>
      <c r="F107" s="181"/>
      <c r="G107" s="181"/>
      <c r="H107" s="181"/>
      <c r="I107" s="181"/>
      <c r="J107" s="182">
        <f>J185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102</v>
      </c>
      <c r="E108" s="181"/>
      <c r="F108" s="181"/>
      <c r="G108" s="181"/>
      <c r="H108" s="181"/>
      <c r="I108" s="181"/>
      <c r="J108" s="182">
        <f>J187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103</v>
      </c>
      <c r="E109" s="181"/>
      <c r="F109" s="181"/>
      <c r="G109" s="181"/>
      <c r="H109" s="181"/>
      <c r="I109" s="181"/>
      <c r="J109" s="182">
        <f>J189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104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67" t="str">
        <f>E7</f>
        <v xml:space="preserve">33 - Hradište  smíšená kanalizace - Standardní pohled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84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Objekt0 - Sheet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 xml:space="preserve"> </v>
      </c>
      <c r="G123" s="37"/>
      <c r="H123" s="37"/>
      <c r="I123" s="29" t="s">
        <v>22</v>
      </c>
      <c r="J123" s="76" t="str">
        <f>IF(J12="","",J12)</f>
        <v>1. 2. 2026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 xml:space="preserve"> </v>
      </c>
      <c r="G125" s="37"/>
      <c r="H125" s="37"/>
      <c r="I125" s="29" t="s">
        <v>29</v>
      </c>
      <c r="J125" s="33" t="str">
        <f>E21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27</v>
      </c>
      <c r="D126" s="37"/>
      <c r="E126" s="37"/>
      <c r="F126" s="24" t="str">
        <f>IF(E18="","",E18)</f>
        <v>Vyplň údaj</v>
      </c>
      <c r="G126" s="37"/>
      <c r="H126" s="37"/>
      <c r="I126" s="29" t="s">
        <v>31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4"/>
      <c r="B128" s="185"/>
      <c r="C128" s="186" t="s">
        <v>105</v>
      </c>
      <c r="D128" s="187" t="s">
        <v>58</v>
      </c>
      <c r="E128" s="187" t="s">
        <v>54</v>
      </c>
      <c r="F128" s="187" t="s">
        <v>55</v>
      </c>
      <c r="G128" s="187" t="s">
        <v>106</v>
      </c>
      <c r="H128" s="187" t="s">
        <v>107</v>
      </c>
      <c r="I128" s="187" t="s">
        <v>108</v>
      </c>
      <c r="J128" s="188" t="s">
        <v>88</v>
      </c>
      <c r="K128" s="189" t="s">
        <v>109</v>
      </c>
      <c r="L128" s="190"/>
      <c r="M128" s="97" t="s">
        <v>1</v>
      </c>
      <c r="N128" s="98" t="s">
        <v>37</v>
      </c>
      <c r="O128" s="98" t="s">
        <v>110</v>
      </c>
      <c r="P128" s="98" t="s">
        <v>111</v>
      </c>
      <c r="Q128" s="98" t="s">
        <v>112</v>
      </c>
      <c r="R128" s="98" t="s">
        <v>113</v>
      </c>
      <c r="S128" s="98" t="s">
        <v>114</v>
      </c>
      <c r="T128" s="99" t="s">
        <v>115</v>
      </c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</row>
    <row r="129" s="2" customFormat="1" ht="22.8" customHeight="1">
      <c r="A129" s="35"/>
      <c r="B129" s="36"/>
      <c r="C129" s="104" t="s">
        <v>116</v>
      </c>
      <c r="D129" s="37"/>
      <c r="E129" s="37"/>
      <c r="F129" s="37"/>
      <c r="G129" s="37"/>
      <c r="H129" s="37"/>
      <c r="I129" s="37"/>
      <c r="J129" s="191">
        <f>BK129</f>
        <v>0</v>
      </c>
      <c r="K129" s="37"/>
      <c r="L129" s="41"/>
      <c r="M129" s="100"/>
      <c r="N129" s="192"/>
      <c r="O129" s="101"/>
      <c r="P129" s="193">
        <f>P130+P131+P146+P150+P156+P166+P171+P178</f>
        <v>0</v>
      </c>
      <c r="Q129" s="101"/>
      <c r="R129" s="193">
        <f>R130+R131+R146+R150+R156+R166+R171+R178</f>
        <v>1572.6350999999997</v>
      </c>
      <c r="S129" s="101"/>
      <c r="T129" s="194">
        <f>T130+T131+T146+T150+T156+T166+T171+T178</f>
        <v>236.45999999999998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72</v>
      </c>
      <c r="AU129" s="14" t="s">
        <v>90</v>
      </c>
      <c r="BK129" s="195">
        <f>BK130+BK131+BK146+BK150+BK156+BK166+BK171+BK178</f>
        <v>0</v>
      </c>
    </row>
    <row r="130" s="12" customFormat="1" ht="25.92" customHeight="1">
      <c r="A130" s="12"/>
      <c r="B130" s="196"/>
      <c r="C130" s="197"/>
      <c r="D130" s="198" t="s">
        <v>72</v>
      </c>
      <c r="E130" s="199" t="s">
        <v>117</v>
      </c>
      <c r="F130" s="199" t="s">
        <v>118</v>
      </c>
      <c r="G130" s="197"/>
      <c r="H130" s="197"/>
      <c r="I130" s="200"/>
      <c r="J130" s="201">
        <f>BK130</f>
        <v>0</v>
      </c>
      <c r="K130" s="197"/>
      <c r="L130" s="202"/>
      <c r="M130" s="203"/>
      <c r="N130" s="204"/>
      <c r="O130" s="204"/>
      <c r="P130" s="205">
        <v>0</v>
      </c>
      <c r="Q130" s="204"/>
      <c r="R130" s="205">
        <v>0</v>
      </c>
      <c r="S130" s="204"/>
      <c r="T130" s="206"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80</v>
      </c>
      <c r="AT130" s="208" t="s">
        <v>72</v>
      </c>
      <c r="AU130" s="208" t="s">
        <v>73</v>
      </c>
      <c r="AY130" s="207" t="s">
        <v>119</v>
      </c>
      <c r="BK130" s="209">
        <v>0</v>
      </c>
    </row>
    <row r="131" s="12" customFormat="1" ht="25.92" customHeight="1">
      <c r="A131" s="12"/>
      <c r="B131" s="196"/>
      <c r="C131" s="197"/>
      <c r="D131" s="198" t="s">
        <v>72</v>
      </c>
      <c r="E131" s="199" t="s">
        <v>80</v>
      </c>
      <c r="F131" s="199" t="s">
        <v>120</v>
      </c>
      <c r="G131" s="197"/>
      <c r="H131" s="197"/>
      <c r="I131" s="200"/>
      <c r="J131" s="201">
        <f>BK131</f>
        <v>0</v>
      </c>
      <c r="K131" s="197"/>
      <c r="L131" s="202"/>
      <c r="M131" s="203"/>
      <c r="N131" s="204"/>
      <c r="O131" s="204"/>
      <c r="P131" s="205">
        <f>SUM(P132:P145)</f>
        <v>0</v>
      </c>
      <c r="Q131" s="204"/>
      <c r="R131" s="205">
        <f>SUM(R132:R145)</f>
        <v>0.33453999999999984</v>
      </c>
      <c r="S131" s="204"/>
      <c r="T131" s="206">
        <f>SUM(T132:T145)</f>
        <v>236.45999999999998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80</v>
      </c>
      <c r="AT131" s="208" t="s">
        <v>72</v>
      </c>
      <c r="AU131" s="208" t="s">
        <v>73</v>
      </c>
      <c r="AY131" s="207" t="s">
        <v>119</v>
      </c>
      <c r="BK131" s="209">
        <f>SUM(BK132:BK145)</f>
        <v>0</v>
      </c>
    </row>
    <row r="132" s="2" customFormat="1" ht="24.15" customHeight="1">
      <c r="A132" s="35"/>
      <c r="B132" s="36"/>
      <c r="C132" s="210" t="s">
        <v>121</v>
      </c>
      <c r="D132" s="210" t="s">
        <v>122</v>
      </c>
      <c r="E132" s="211" t="s">
        <v>123</v>
      </c>
      <c r="F132" s="212" t="s">
        <v>124</v>
      </c>
      <c r="G132" s="213" t="s">
        <v>125</v>
      </c>
      <c r="H132" s="214">
        <v>95.400000000000006</v>
      </c>
      <c r="I132" s="215"/>
      <c r="J132" s="216">
        <f>ROUND(I132*H132,2)</f>
        <v>0</v>
      </c>
      <c r="K132" s="217"/>
      <c r="L132" s="41"/>
      <c r="M132" s="218" t="s">
        <v>1</v>
      </c>
      <c r="N132" s="219" t="s">
        <v>38</v>
      </c>
      <c r="O132" s="88"/>
      <c r="P132" s="220">
        <f>O132*H132</f>
        <v>0</v>
      </c>
      <c r="Q132" s="220">
        <v>0</v>
      </c>
      <c r="R132" s="220">
        <f>Q132*H132</f>
        <v>0</v>
      </c>
      <c r="S132" s="220">
        <v>1.8999999999999999</v>
      </c>
      <c r="T132" s="221">
        <f>S132*H132</f>
        <v>181.25999999999999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2" t="s">
        <v>126</v>
      </c>
      <c r="AT132" s="222" t="s">
        <v>122</v>
      </c>
      <c r="AU132" s="222" t="s">
        <v>80</v>
      </c>
      <c r="AY132" s="14" t="s">
        <v>119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4" t="s">
        <v>80</v>
      </c>
      <c r="BK132" s="223">
        <f>ROUND(I132*H132,2)</f>
        <v>0</v>
      </c>
      <c r="BL132" s="14" t="s">
        <v>126</v>
      </c>
      <c r="BM132" s="222" t="s">
        <v>82</v>
      </c>
    </row>
    <row r="133" s="2" customFormat="1" ht="24.15" customHeight="1">
      <c r="A133" s="35"/>
      <c r="B133" s="36"/>
      <c r="C133" s="210" t="s">
        <v>127</v>
      </c>
      <c r="D133" s="210" t="s">
        <v>122</v>
      </c>
      <c r="E133" s="211" t="s">
        <v>128</v>
      </c>
      <c r="F133" s="212" t="s">
        <v>129</v>
      </c>
      <c r="G133" s="213" t="s">
        <v>130</v>
      </c>
      <c r="H133" s="214">
        <v>400</v>
      </c>
      <c r="I133" s="215"/>
      <c r="J133" s="216">
        <f>ROUND(I133*H133,2)</f>
        <v>0</v>
      </c>
      <c r="K133" s="217"/>
      <c r="L133" s="41"/>
      <c r="M133" s="218" t="s">
        <v>1</v>
      </c>
      <c r="N133" s="219" t="s">
        <v>38</v>
      </c>
      <c r="O133" s="88"/>
      <c r="P133" s="220">
        <f>O133*H133</f>
        <v>0</v>
      </c>
      <c r="Q133" s="220">
        <v>2.0000000000000002E-05</v>
      </c>
      <c r="R133" s="220">
        <f>Q133*H133</f>
        <v>0.0080000000000000002</v>
      </c>
      <c r="S133" s="220">
        <v>0.13800000000000001</v>
      </c>
      <c r="T133" s="221">
        <f>S133*H133</f>
        <v>55.200000000000003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2" t="s">
        <v>126</v>
      </c>
      <c r="AT133" s="222" t="s">
        <v>122</v>
      </c>
      <c r="AU133" s="222" t="s">
        <v>80</v>
      </c>
      <c r="AY133" s="14" t="s">
        <v>119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4" t="s">
        <v>80</v>
      </c>
      <c r="BK133" s="223">
        <f>ROUND(I133*H133,2)</f>
        <v>0</v>
      </c>
      <c r="BL133" s="14" t="s">
        <v>126</v>
      </c>
      <c r="BM133" s="222" t="s">
        <v>126</v>
      </c>
    </row>
    <row r="134" s="2" customFormat="1" ht="24.15" customHeight="1">
      <c r="A134" s="35"/>
      <c r="B134" s="36"/>
      <c r="C134" s="210" t="s">
        <v>131</v>
      </c>
      <c r="D134" s="210" t="s">
        <v>122</v>
      </c>
      <c r="E134" s="211" t="s">
        <v>132</v>
      </c>
      <c r="F134" s="212" t="s">
        <v>133</v>
      </c>
      <c r="G134" s="213" t="s">
        <v>134</v>
      </c>
      <c r="H134" s="214">
        <v>200</v>
      </c>
      <c r="I134" s="215"/>
      <c r="J134" s="216">
        <f>ROUND(I134*H134,2)</f>
        <v>0</v>
      </c>
      <c r="K134" s="217"/>
      <c r="L134" s="41"/>
      <c r="M134" s="218" t="s">
        <v>1</v>
      </c>
      <c r="N134" s="219" t="s">
        <v>38</v>
      </c>
      <c r="O134" s="88"/>
      <c r="P134" s="220">
        <f>O134*H134</f>
        <v>0</v>
      </c>
      <c r="Q134" s="220">
        <v>3.0000000000000001E-05</v>
      </c>
      <c r="R134" s="220">
        <f>Q134*H134</f>
        <v>0.0060000000000000001</v>
      </c>
      <c r="S134" s="220">
        <v>0</v>
      </c>
      <c r="T134" s="22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2" t="s">
        <v>126</v>
      </c>
      <c r="AT134" s="222" t="s">
        <v>122</v>
      </c>
      <c r="AU134" s="222" t="s">
        <v>80</v>
      </c>
      <c r="AY134" s="14" t="s">
        <v>119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4" t="s">
        <v>80</v>
      </c>
      <c r="BK134" s="223">
        <f>ROUND(I134*H134,2)</f>
        <v>0</v>
      </c>
      <c r="BL134" s="14" t="s">
        <v>126</v>
      </c>
      <c r="BM134" s="222" t="s">
        <v>135</v>
      </c>
    </row>
    <row r="135" s="2" customFormat="1" ht="24.15" customHeight="1">
      <c r="A135" s="35"/>
      <c r="B135" s="36"/>
      <c r="C135" s="210" t="s">
        <v>126</v>
      </c>
      <c r="D135" s="210" t="s">
        <v>122</v>
      </c>
      <c r="E135" s="211" t="s">
        <v>136</v>
      </c>
      <c r="F135" s="212" t="s">
        <v>137</v>
      </c>
      <c r="G135" s="213" t="s">
        <v>138</v>
      </c>
      <c r="H135" s="214">
        <v>50</v>
      </c>
      <c r="I135" s="215"/>
      <c r="J135" s="216">
        <f>ROUND(I135*H135,2)</f>
        <v>0</v>
      </c>
      <c r="K135" s="217"/>
      <c r="L135" s="41"/>
      <c r="M135" s="218" t="s">
        <v>1</v>
      </c>
      <c r="N135" s="219" t="s">
        <v>38</v>
      </c>
      <c r="O135" s="88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2" t="s">
        <v>126</v>
      </c>
      <c r="AT135" s="222" t="s">
        <v>122</v>
      </c>
      <c r="AU135" s="222" t="s">
        <v>80</v>
      </c>
      <c r="AY135" s="14" t="s">
        <v>119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4" t="s">
        <v>80</v>
      </c>
      <c r="BK135" s="223">
        <f>ROUND(I135*H135,2)</f>
        <v>0</v>
      </c>
      <c r="BL135" s="14" t="s">
        <v>126</v>
      </c>
      <c r="BM135" s="222" t="s">
        <v>139</v>
      </c>
    </row>
    <row r="136" s="2" customFormat="1" ht="24.15" customHeight="1">
      <c r="A136" s="35"/>
      <c r="B136" s="36"/>
      <c r="C136" s="210" t="s">
        <v>135</v>
      </c>
      <c r="D136" s="210" t="s">
        <v>122</v>
      </c>
      <c r="E136" s="211" t="s">
        <v>140</v>
      </c>
      <c r="F136" s="212" t="s">
        <v>141</v>
      </c>
      <c r="G136" s="213" t="s">
        <v>125</v>
      </c>
      <c r="H136" s="214">
        <v>150</v>
      </c>
      <c r="I136" s="215"/>
      <c r="J136" s="216">
        <f>ROUND(I136*H136,2)</f>
        <v>0</v>
      </c>
      <c r="K136" s="217"/>
      <c r="L136" s="41"/>
      <c r="M136" s="218" t="s">
        <v>1</v>
      </c>
      <c r="N136" s="219" t="s">
        <v>38</v>
      </c>
      <c r="O136" s="88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2" t="s">
        <v>126</v>
      </c>
      <c r="AT136" s="222" t="s">
        <v>122</v>
      </c>
      <c r="AU136" s="222" t="s">
        <v>80</v>
      </c>
      <c r="AY136" s="14" t="s">
        <v>119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4" t="s">
        <v>80</v>
      </c>
      <c r="BK136" s="223">
        <f>ROUND(I136*H136,2)</f>
        <v>0</v>
      </c>
      <c r="BL136" s="14" t="s">
        <v>126</v>
      </c>
      <c r="BM136" s="222" t="s">
        <v>142</v>
      </c>
    </row>
    <row r="137" s="2" customFormat="1" ht="33" customHeight="1">
      <c r="A137" s="35"/>
      <c r="B137" s="36"/>
      <c r="C137" s="210" t="s">
        <v>82</v>
      </c>
      <c r="D137" s="210" t="s">
        <v>122</v>
      </c>
      <c r="E137" s="211" t="s">
        <v>143</v>
      </c>
      <c r="F137" s="212" t="s">
        <v>144</v>
      </c>
      <c r="G137" s="213" t="s">
        <v>125</v>
      </c>
      <c r="H137" s="214">
        <v>141.12000000000001</v>
      </c>
      <c r="I137" s="215"/>
      <c r="J137" s="216">
        <f>ROUND(I137*H137,2)</f>
        <v>0</v>
      </c>
      <c r="K137" s="217"/>
      <c r="L137" s="41"/>
      <c r="M137" s="218" t="s">
        <v>1</v>
      </c>
      <c r="N137" s="219" t="s">
        <v>38</v>
      </c>
      <c r="O137" s="88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2" t="s">
        <v>126</v>
      </c>
      <c r="AT137" s="222" t="s">
        <v>122</v>
      </c>
      <c r="AU137" s="222" t="s">
        <v>80</v>
      </c>
      <c r="AY137" s="14" t="s">
        <v>119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4" t="s">
        <v>80</v>
      </c>
      <c r="BK137" s="223">
        <f>ROUND(I137*H137,2)</f>
        <v>0</v>
      </c>
      <c r="BL137" s="14" t="s">
        <v>126</v>
      </c>
      <c r="BM137" s="222" t="s">
        <v>8</v>
      </c>
    </row>
    <row r="138" s="2" customFormat="1" ht="33" customHeight="1">
      <c r="A138" s="35"/>
      <c r="B138" s="36"/>
      <c r="C138" s="210" t="s">
        <v>80</v>
      </c>
      <c r="D138" s="210" t="s">
        <v>122</v>
      </c>
      <c r="E138" s="211" t="s">
        <v>145</v>
      </c>
      <c r="F138" s="212" t="s">
        <v>146</v>
      </c>
      <c r="G138" s="213" t="s">
        <v>125</v>
      </c>
      <c r="H138" s="214">
        <v>431.30900000000003</v>
      </c>
      <c r="I138" s="215"/>
      <c r="J138" s="216">
        <f>ROUND(I138*H138,2)</f>
        <v>0</v>
      </c>
      <c r="K138" s="217"/>
      <c r="L138" s="41"/>
      <c r="M138" s="218" t="s">
        <v>1</v>
      </c>
      <c r="N138" s="219" t="s">
        <v>38</v>
      </c>
      <c r="O138" s="88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2" t="s">
        <v>126</v>
      </c>
      <c r="AT138" s="222" t="s">
        <v>122</v>
      </c>
      <c r="AU138" s="222" t="s">
        <v>80</v>
      </c>
      <c r="AY138" s="14" t="s">
        <v>119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4" t="s">
        <v>80</v>
      </c>
      <c r="BK138" s="223">
        <f>ROUND(I138*H138,2)</f>
        <v>0</v>
      </c>
      <c r="BL138" s="14" t="s">
        <v>126</v>
      </c>
      <c r="BM138" s="222" t="s">
        <v>147</v>
      </c>
    </row>
    <row r="139" s="2" customFormat="1" ht="21.75" customHeight="1">
      <c r="A139" s="35"/>
      <c r="B139" s="36"/>
      <c r="C139" s="210" t="s">
        <v>139</v>
      </c>
      <c r="D139" s="210" t="s">
        <v>122</v>
      </c>
      <c r="E139" s="211" t="s">
        <v>148</v>
      </c>
      <c r="F139" s="212" t="s">
        <v>149</v>
      </c>
      <c r="G139" s="213" t="s">
        <v>130</v>
      </c>
      <c r="H139" s="214">
        <v>381.60000000000002</v>
      </c>
      <c r="I139" s="215"/>
      <c r="J139" s="216">
        <f>ROUND(I139*H139,2)</f>
        <v>0</v>
      </c>
      <c r="K139" s="217"/>
      <c r="L139" s="41"/>
      <c r="M139" s="218" t="s">
        <v>1</v>
      </c>
      <c r="N139" s="219" t="s">
        <v>38</v>
      </c>
      <c r="O139" s="88"/>
      <c r="P139" s="220">
        <f>O139*H139</f>
        <v>0</v>
      </c>
      <c r="Q139" s="220">
        <v>0.00083998951781970603</v>
      </c>
      <c r="R139" s="220">
        <f>Q139*H139</f>
        <v>0.32053999999999983</v>
      </c>
      <c r="S139" s="220">
        <v>0</v>
      </c>
      <c r="T139" s="22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2" t="s">
        <v>126</v>
      </c>
      <c r="AT139" s="222" t="s">
        <v>122</v>
      </c>
      <c r="AU139" s="222" t="s">
        <v>80</v>
      </c>
      <c r="AY139" s="14" t="s">
        <v>119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4" t="s">
        <v>80</v>
      </c>
      <c r="BK139" s="223">
        <f>ROUND(I139*H139,2)</f>
        <v>0</v>
      </c>
      <c r="BL139" s="14" t="s">
        <v>126</v>
      </c>
      <c r="BM139" s="222" t="s">
        <v>150</v>
      </c>
    </row>
    <row r="140" s="2" customFormat="1" ht="24.15" customHeight="1">
      <c r="A140" s="35"/>
      <c r="B140" s="36"/>
      <c r="C140" s="210" t="s">
        <v>151</v>
      </c>
      <c r="D140" s="210" t="s">
        <v>122</v>
      </c>
      <c r="E140" s="211" t="s">
        <v>152</v>
      </c>
      <c r="F140" s="212" t="s">
        <v>153</v>
      </c>
      <c r="G140" s="213" t="s">
        <v>130</v>
      </c>
      <c r="H140" s="214">
        <v>381.60000000000002</v>
      </c>
      <c r="I140" s="215"/>
      <c r="J140" s="216">
        <f>ROUND(I140*H140,2)</f>
        <v>0</v>
      </c>
      <c r="K140" s="217"/>
      <c r="L140" s="41"/>
      <c r="M140" s="218" t="s">
        <v>1</v>
      </c>
      <c r="N140" s="219" t="s">
        <v>38</v>
      </c>
      <c r="O140" s="88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2" t="s">
        <v>126</v>
      </c>
      <c r="AT140" s="222" t="s">
        <v>122</v>
      </c>
      <c r="AU140" s="222" t="s">
        <v>80</v>
      </c>
      <c r="AY140" s="14" t="s">
        <v>119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4" t="s">
        <v>80</v>
      </c>
      <c r="BK140" s="223">
        <f>ROUND(I140*H140,2)</f>
        <v>0</v>
      </c>
      <c r="BL140" s="14" t="s">
        <v>126</v>
      </c>
      <c r="BM140" s="222" t="s">
        <v>154</v>
      </c>
    </row>
    <row r="141" s="2" customFormat="1" ht="33" customHeight="1">
      <c r="A141" s="35"/>
      <c r="B141" s="36"/>
      <c r="C141" s="210" t="s">
        <v>142</v>
      </c>
      <c r="D141" s="210" t="s">
        <v>122</v>
      </c>
      <c r="E141" s="211" t="s">
        <v>155</v>
      </c>
      <c r="F141" s="212" t="s">
        <v>156</v>
      </c>
      <c r="G141" s="213" t="s">
        <v>125</v>
      </c>
      <c r="H141" s="214">
        <v>431.30900000000003</v>
      </c>
      <c r="I141" s="215"/>
      <c r="J141" s="216">
        <f>ROUND(I141*H141,2)</f>
        <v>0</v>
      </c>
      <c r="K141" s="217"/>
      <c r="L141" s="41"/>
      <c r="M141" s="218" t="s">
        <v>1</v>
      </c>
      <c r="N141" s="219" t="s">
        <v>38</v>
      </c>
      <c r="O141" s="88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2" t="s">
        <v>126</v>
      </c>
      <c r="AT141" s="222" t="s">
        <v>122</v>
      </c>
      <c r="AU141" s="222" t="s">
        <v>80</v>
      </c>
      <c r="AY141" s="14" t="s">
        <v>119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4" t="s">
        <v>80</v>
      </c>
      <c r="BK141" s="223">
        <f>ROUND(I141*H141,2)</f>
        <v>0</v>
      </c>
      <c r="BL141" s="14" t="s">
        <v>126</v>
      </c>
      <c r="BM141" s="222" t="s">
        <v>157</v>
      </c>
    </row>
    <row r="142" s="2" customFormat="1" ht="37.8" customHeight="1">
      <c r="A142" s="35"/>
      <c r="B142" s="36"/>
      <c r="C142" s="210" t="s">
        <v>158</v>
      </c>
      <c r="D142" s="210" t="s">
        <v>122</v>
      </c>
      <c r="E142" s="211" t="s">
        <v>159</v>
      </c>
      <c r="F142" s="212" t="s">
        <v>160</v>
      </c>
      <c r="G142" s="213" t="s">
        <v>125</v>
      </c>
      <c r="H142" s="214">
        <v>431.30900000000003</v>
      </c>
      <c r="I142" s="215"/>
      <c r="J142" s="216">
        <f>ROUND(I142*H142,2)</f>
        <v>0</v>
      </c>
      <c r="K142" s="217"/>
      <c r="L142" s="41"/>
      <c r="M142" s="218" t="s">
        <v>1</v>
      </c>
      <c r="N142" s="219" t="s">
        <v>38</v>
      </c>
      <c r="O142" s="88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2" t="s">
        <v>126</v>
      </c>
      <c r="AT142" s="222" t="s">
        <v>122</v>
      </c>
      <c r="AU142" s="222" t="s">
        <v>80</v>
      </c>
      <c r="AY142" s="14" t="s">
        <v>119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4" t="s">
        <v>80</v>
      </c>
      <c r="BK142" s="223">
        <f>ROUND(I142*H142,2)</f>
        <v>0</v>
      </c>
      <c r="BL142" s="14" t="s">
        <v>126</v>
      </c>
      <c r="BM142" s="222" t="s">
        <v>161</v>
      </c>
    </row>
    <row r="143" s="2" customFormat="1" ht="37.8" customHeight="1">
      <c r="A143" s="35"/>
      <c r="B143" s="36"/>
      <c r="C143" s="210" t="s">
        <v>147</v>
      </c>
      <c r="D143" s="210" t="s">
        <v>122</v>
      </c>
      <c r="E143" s="211" t="s">
        <v>162</v>
      </c>
      <c r="F143" s="212" t="s">
        <v>163</v>
      </c>
      <c r="G143" s="213" t="s">
        <v>125</v>
      </c>
      <c r="H143" s="214">
        <v>8626.1800000000003</v>
      </c>
      <c r="I143" s="215"/>
      <c r="J143" s="216">
        <f>ROUND(I143*H143,2)</f>
        <v>0</v>
      </c>
      <c r="K143" s="217"/>
      <c r="L143" s="41"/>
      <c r="M143" s="218" t="s">
        <v>1</v>
      </c>
      <c r="N143" s="219" t="s">
        <v>38</v>
      </c>
      <c r="O143" s="88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2" t="s">
        <v>126</v>
      </c>
      <c r="AT143" s="222" t="s">
        <v>122</v>
      </c>
      <c r="AU143" s="222" t="s">
        <v>80</v>
      </c>
      <c r="AY143" s="14" t="s">
        <v>119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4" t="s">
        <v>80</v>
      </c>
      <c r="BK143" s="223">
        <f>ROUND(I143*H143,2)</f>
        <v>0</v>
      </c>
      <c r="BL143" s="14" t="s">
        <v>126</v>
      </c>
      <c r="BM143" s="222" t="s">
        <v>164</v>
      </c>
    </row>
    <row r="144" s="2" customFormat="1" ht="24.15" customHeight="1">
      <c r="A144" s="35"/>
      <c r="B144" s="36"/>
      <c r="C144" s="210" t="s">
        <v>165</v>
      </c>
      <c r="D144" s="210" t="s">
        <v>122</v>
      </c>
      <c r="E144" s="211" t="s">
        <v>166</v>
      </c>
      <c r="F144" s="212" t="s">
        <v>167</v>
      </c>
      <c r="G144" s="213" t="s">
        <v>168</v>
      </c>
      <c r="H144" s="214">
        <v>862.20000000000005</v>
      </c>
      <c r="I144" s="215"/>
      <c r="J144" s="216">
        <f>ROUND(I144*H144,2)</f>
        <v>0</v>
      </c>
      <c r="K144" s="217"/>
      <c r="L144" s="41"/>
      <c r="M144" s="218" t="s">
        <v>1</v>
      </c>
      <c r="N144" s="219" t="s">
        <v>38</v>
      </c>
      <c r="O144" s="88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2" t="s">
        <v>126</v>
      </c>
      <c r="AT144" s="222" t="s">
        <v>122</v>
      </c>
      <c r="AU144" s="222" t="s">
        <v>80</v>
      </c>
      <c r="AY144" s="14" t="s">
        <v>119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4" t="s">
        <v>80</v>
      </c>
      <c r="BK144" s="223">
        <f>ROUND(I144*H144,2)</f>
        <v>0</v>
      </c>
      <c r="BL144" s="14" t="s">
        <v>126</v>
      </c>
      <c r="BM144" s="222" t="s">
        <v>169</v>
      </c>
    </row>
    <row r="145" s="2" customFormat="1" ht="24.15" customHeight="1">
      <c r="A145" s="35"/>
      <c r="B145" s="36"/>
      <c r="C145" s="210" t="s">
        <v>7</v>
      </c>
      <c r="D145" s="210" t="s">
        <v>122</v>
      </c>
      <c r="E145" s="211" t="s">
        <v>170</v>
      </c>
      <c r="F145" s="212" t="s">
        <v>171</v>
      </c>
      <c r="G145" s="213" t="s">
        <v>125</v>
      </c>
      <c r="H145" s="214">
        <v>375</v>
      </c>
      <c r="I145" s="215"/>
      <c r="J145" s="216">
        <f>ROUND(I145*H145,2)</f>
        <v>0</v>
      </c>
      <c r="K145" s="217"/>
      <c r="L145" s="41"/>
      <c r="M145" s="218" t="s">
        <v>1</v>
      </c>
      <c r="N145" s="219" t="s">
        <v>38</v>
      </c>
      <c r="O145" s="88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2" t="s">
        <v>126</v>
      </c>
      <c r="AT145" s="222" t="s">
        <v>122</v>
      </c>
      <c r="AU145" s="222" t="s">
        <v>80</v>
      </c>
      <c r="AY145" s="14" t="s">
        <v>119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4" t="s">
        <v>80</v>
      </c>
      <c r="BK145" s="223">
        <f>ROUND(I145*H145,2)</f>
        <v>0</v>
      </c>
      <c r="BL145" s="14" t="s">
        <v>126</v>
      </c>
      <c r="BM145" s="222" t="s">
        <v>172</v>
      </c>
    </row>
    <row r="146" s="12" customFormat="1" ht="25.92" customHeight="1">
      <c r="A146" s="12"/>
      <c r="B146" s="196"/>
      <c r="C146" s="197"/>
      <c r="D146" s="198" t="s">
        <v>72</v>
      </c>
      <c r="E146" s="199" t="s">
        <v>126</v>
      </c>
      <c r="F146" s="199" t="s">
        <v>173</v>
      </c>
      <c r="G146" s="197"/>
      <c r="H146" s="197"/>
      <c r="I146" s="200"/>
      <c r="J146" s="201">
        <f>BK146</f>
        <v>0</v>
      </c>
      <c r="K146" s="197"/>
      <c r="L146" s="202"/>
      <c r="M146" s="203"/>
      <c r="N146" s="204"/>
      <c r="O146" s="204"/>
      <c r="P146" s="205">
        <f>SUM(P147:P149)</f>
        <v>0</v>
      </c>
      <c r="Q146" s="204"/>
      <c r="R146" s="205">
        <f>SUM(R147:R149)</f>
        <v>268.35833999999977</v>
      </c>
      <c r="S146" s="204"/>
      <c r="T146" s="206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7" t="s">
        <v>80</v>
      </c>
      <c r="AT146" s="208" t="s">
        <v>72</v>
      </c>
      <c r="AU146" s="208" t="s">
        <v>73</v>
      </c>
      <c r="AY146" s="207" t="s">
        <v>119</v>
      </c>
      <c r="BK146" s="209">
        <f>SUM(BK147:BK149)</f>
        <v>0</v>
      </c>
    </row>
    <row r="147" s="2" customFormat="1" ht="24.15" customHeight="1">
      <c r="A147" s="35"/>
      <c r="B147" s="36"/>
      <c r="C147" s="210" t="s">
        <v>174</v>
      </c>
      <c r="D147" s="210" t="s">
        <v>122</v>
      </c>
      <c r="E147" s="211" t="s">
        <v>175</v>
      </c>
      <c r="F147" s="212" t="s">
        <v>176</v>
      </c>
      <c r="G147" s="213" t="s">
        <v>177</v>
      </c>
      <c r="H147" s="214">
        <v>9</v>
      </c>
      <c r="I147" s="215"/>
      <c r="J147" s="216">
        <f>ROUND(I147*H147,2)</f>
        <v>0</v>
      </c>
      <c r="K147" s="217"/>
      <c r="L147" s="41"/>
      <c r="M147" s="218" t="s">
        <v>1</v>
      </c>
      <c r="N147" s="219" t="s">
        <v>38</v>
      </c>
      <c r="O147" s="88"/>
      <c r="P147" s="220">
        <f>O147*H147</f>
        <v>0</v>
      </c>
      <c r="Q147" s="220">
        <v>0.0066</v>
      </c>
      <c r="R147" s="220">
        <f>Q147*H147</f>
        <v>0.059400000000000001</v>
      </c>
      <c r="S147" s="220">
        <v>0</v>
      </c>
      <c r="T147" s="22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2" t="s">
        <v>126</v>
      </c>
      <c r="AT147" s="222" t="s">
        <v>122</v>
      </c>
      <c r="AU147" s="222" t="s">
        <v>80</v>
      </c>
      <c r="AY147" s="14" t="s">
        <v>119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4" t="s">
        <v>80</v>
      </c>
      <c r="BK147" s="223">
        <f>ROUND(I147*H147,2)</f>
        <v>0</v>
      </c>
      <c r="BL147" s="14" t="s">
        <v>126</v>
      </c>
      <c r="BM147" s="222" t="s">
        <v>178</v>
      </c>
    </row>
    <row r="148" s="2" customFormat="1" ht="33" customHeight="1">
      <c r="A148" s="35"/>
      <c r="B148" s="36"/>
      <c r="C148" s="210" t="s">
        <v>161</v>
      </c>
      <c r="D148" s="210" t="s">
        <v>122</v>
      </c>
      <c r="E148" s="211" t="s">
        <v>179</v>
      </c>
      <c r="F148" s="212" t="s">
        <v>180</v>
      </c>
      <c r="G148" s="213" t="s">
        <v>125</v>
      </c>
      <c r="H148" s="214">
        <v>31.800000000000001</v>
      </c>
      <c r="I148" s="215"/>
      <c r="J148" s="216">
        <f>ROUND(I148*H148,2)</f>
        <v>0</v>
      </c>
      <c r="K148" s="217"/>
      <c r="L148" s="41"/>
      <c r="M148" s="218" t="s">
        <v>1</v>
      </c>
      <c r="N148" s="219" t="s">
        <v>38</v>
      </c>
      <c r="O148" s="88"/>
      <c r="P148" s="220">
        <f>O148*H148</f>
        <v>0</v>
      </c>
      <c r="Q148" s="220">
        <v>2.30102012578616</v>
      </c>
      <c r="R148" s="220">
        <f>Q148*H148</f>
        <v>73.172439999999895</v>
      </c>
      <c r="S148" s="220">
        <v>0</v>
      </c>
      <c r="T148" s="22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2" t="s">
        <v>126</v>
      </c>
      <c r="AT148" s="222" t="s">
        <v>122</v>
      </c>
      <c r="AU148" s="222" t="s">
        <v>80</v>
      </c>
      <c r="AY148" s="14" t="s">
        <v>119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4" t="s">
        <v>80</v>
      </c>
      <c r="BK148" s="223">
        <f>ROUND(I148*H148,2)</f>
        <v>0</v>
      </c>
      <c r="BL148" s="14" t="s">
        <v>126</v>
      </c>
      <c r="BM148" s="222" t="s">
        <v>181</v>
      </c>
    </row>
    <row r="149" s="2" customFormat="1" ht="24.15" customHeight="1">
      <c r="A149" s="35"/>
      <c r="B149" s="36"/>
      <c r="C149" s="210" t="s">
        <v>182</v>
      </c>
      <c r="D149" s="210" t="s">
        <v>122</v>
      </c>
      <c r="E149" s="211" t="s">
        <v>183</v>
      </c>
      <c r="F149" s="212" t="s">
        <v>184</v>
      </c>
      <c r="G149" s="213" t="s">
        <v>125</v>
      </c>
      <c r="H149" s="214">
        <v>84.799999999999997</v>
      </c>
      <c r="I149" s="215"/>
      <c r="J149" s="216">
        <f>ROUND(I149*H149,2)</f>
        <v>0</v>
      </c>
      <c r="K149" s="217"/>
      <c r="L149" s="41"/>
      <c r="M149" s="218" t="s">
        <v>1</v>
      </c>
      <c r="N149" s="219" t="s">
        <v>38</v>
      </c>
      <c r="O149" s="88"/>
      <c r="P149" s="220">
        <f>O149*H149</f>
        <v>0</v>
      </c>
      <c r="Q149" s="220">
        <v>2.3010200471698101</v>
      </c>
      <c r="R149" s="220">
        <f>Q149*H149</f>
        <v>195.12649999999988</v>
      </c>
      <c r="S149" s="220">
        <v>0</v>
      </c>
      <c r="T149" s="22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2" t="s">
        <v>126</v>
      </c>
      <c r="AT149" s="222" t="s">
        <v>122</v>
      </c>
      <c r="AU149" s="222" t="s">
        <v>80</v>
      </c>
      <c r="AY149" s="14" t="s">
        <v>119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4" t="s">
        <v>80</v>
      </c>
      <c r="BK149" s="223">
        <f>ROUND(I149*H149,2)</f>
        <v>0</v>
      </c>
      <c r="BL149" s="14" t="s">
        <v>126</v>
      </c>
      <c r="BM149" s="222" t="s">
        <v>185</v>
      </c>
    </row>
    <row r="150" s="12" customFormat="1" ht="25.92" customHeight="1">
      <c r="A150" s="12"/>
      <c r="B150" s="196"/>
      <c r="C150" s="197"/>
      <c r="D150" s="198" t="s">
        <v>72</v>
      </c>
      <c r="E150" s="199" t="s">
        <v>121</v>
      </c>
      <c r="F150" s="199" t="s">
        <v>186</v>
      </c>
      <c r="G150" s="197"/>
      <c r="H150" s="197"/>
      <c r="I150" s="200"/>
      <c r="J150" s="201">
        <f>BK150</f>
        <v>0</v>
      </c>
      <c r="K150" s="197"/>
      <c r="L150" s="202"/>
      <c r="M150" s="203"/>
      <c r="N150" s="204"/>
      <c r="O150" s="204"/>
      <c r="P150" s="205">
        <f>SUM(P151:P155)</f>
        <v>0</v>
      </c>
      <c r="Q150" s="204"/>
      <c r="R150" s="205">
        <f>SUM(R151:R155)</f>
        <v>282.00399999999996</v>
      </c>
      <c r="S150" s="204"/>
      <c r="T150" s="206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80</v>
      </c>
      <c r="AT150" s="208" t="s">
        <v>72</v>
      </c>
      <c r="AU150" s="208" t="s">
        <v>73</v>
      </c>
      <c r="AY150" s="207" t="s">
        <v>119</v>
      </c>
      <c r="BK150" s="209">
        <f>SUM(BK151:BK155)</f>
        <v>0</v>
      </c>
    </row>
    <row r="151" s="2" customFormat="1" ht="21.75" customHeight="1">
      <c r="A151" s="35"/>
      <c r="B151" s="36"/>
      <c r="C151" s="210" t="s">
        <v>187</v>
      </c>
      <c r="D151" s="210" t="s">
        <v>122</v>
      </c>
      <c r="E151" s="211" t="s">
        <v>188</v>
      </c>
      <c r="F151" s="212" t="s">
        <v>189</v>
      </c>
      <c r="G151" s="213" t="s">
        <v>130</v>
      </c>
      <c r="H151" s="214">
        <v>400</v>
      </c>
      <c r="I151" s="215"/>
      <c r="J151" s="216">
        <f>ROUND(I151*H151,2)</f>
        <v>0</v>
      </c>
      <c r="K151" s="217"/>
      <c r="L151" s="41"/>
      <c r="M151" s="218" t="s">
        <v>1</v>
      </c>
      <c r="N151" s="219" t="s">
        <v>38</v>
      </c>
      <c r="O151" s="88"/>
      <c r="P151" s="220">
        <f>O151*H151</f>
        <v>0</v>
      </c>
      <c r="Q151" s="220">
        <v>0.46000000000000002</v>
      </c>
      <c r="R151" s="220">
        <f>Q151*H151</f>
        <v>184</v>
      </c>
      <c r="S151" s="220">
        <v>0</v>
      </c>
      <c r="T151" s="22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2" t="s">
        <v>126</v>
      </c>
      <c r="AT151" s="222" t="s">
        <v>122</v>
      </c>
      <c r="AU151" s="222" t="s">
        <v>80</v>
      </c>
      <c r="AY151" s="14" t="s">
        <v>119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4" t="s">
        <v>80</v>
      </c>
      <c r="BK151" s="223">
        <f>ROUND(I151*H151,2)</f>
        <v>0</v>
      </c>
      <c r="BL151" s="14" t="s">
        <v>126</v>
      </c>
      <c r="BM151" s="222" t="s">
        <v>187</v>
      </c>
    </row>
    <row r="152" s="2" customFormat="1" ht="24.15" customHeight="1">
      <c r="A152" s="35"/>
      <c r="B152" s="36"/>
      <c r="C152" s="210" t="s">
        <v>190</v>
      </c>
      <c r="D152" s="210" t="s">
        <v>122</v>
      </c>
      <c r="E152" s="211" t="s">
        <v>191</v>
      </c>
      <c r="F152" s="212" t="s">
        <v>192</v>
      </c>
      <c r="G152" s="213" t="s">
        <v>130</v>
      </c>
      <c r="H152" s="214">
        <v>400</v>
      </c>
      <c r="I152" s="215"/>
      <c r="J152" s="216">
        <f>ROUND(I152*H152,2)</f>
        <v>0</v>
      </c>
      <c r="K152" s="217"/>
      <c r="L152" s="41"/>
      <c r="M152" s="218" t="s">
        <v>1</v>
      </c>
      <c r="N152" s="219" t="s">
        <v>38</v>
      </c>
      <c r="O152" s="88"/>
      <c r="P152" s="220">
        <f>O152*H152</f>
        <v>0</v>
      </c>
      <c r="Q152" s="220">
        <v>0.0056100000000000004</v>
      </c>
      <c r="R152" s="220">
        <f>Q152*H152</f>
        <v>2.2440000000000002</v>
      </c>
      <c r="S152" s="220">
        <v>0</v>
      </c>
      <c r="T152" s="22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2" t="s">
        <v>126</v>
      </c>
      <c r="AT152" s="222" t="s">
        <v>122</v>
      </c>
      <c r="AU152" s="222" t="s">
        <v>80</v>
      </c>
      <c r="AY152" s="14" t="s">
        <v>119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4" t="s">
        <v>80</v>
      </c>
      <c r="BK152" s="223">
        <f>ROUND(I152*H152,2)</f>
        <v>0</v>
      </c>
      <c r="BL152" s="14" t="s">
        <v>126</v>
      </c>
      <c r="BM152" s="222" t="s">
        <v>190</v>
      </c>
    </row>
    <row r="153" s="2" customFormat="1" ht="24.15" customHeight="1">
      <c r="A153" s="35"/>
      <c r="B153" s="36"/>
      <c r="C153" s="210" t="s">
        <v>193</v>
      </c>
      <c r="D153" s="210" t="s">
        <v>122</v>
      </c>
      <c r="E153" s="211" t="s">
        <v>194</v>
      </c>
      <c r="F153" s="212" t="s">
        <v>195</v>
      </c>
      <c r="G153" s="213" t="s">
        <v>130</v>
      </c>
      <c r="H153" s="214">
        <v>400</v>
      </c>
      <c r="I153" s="215"/>
      <c r="J153" s="216">
        <f>ROUND(I153*H153,2)</f>
        <v>0</v>
      </c>
      <c r="K153" s="217"/>
      <c r="L153" s="41"/>
      <c r="M153" s="218" t="s">
        <v>1</v>
      </c>
      <c r="N153" s="219" t="s">
        <v>38</v>
      </c>
      <c r="O153" s="88"/>
      <c r="P153" s="220">
        <f>O153*H153</f>
        <v>0</v>
      </c>
      <c r="Q153" s="220">
        <v>0.0060099999999999997</v>
      </c>
      <c r="R153" s="220">
        <f>Q153*H153</f>
        <v>2.4039999999999999</v>
      </c>
      <c r="S153" s="220">
        <v>0</v>
      </c>
      <c r="T153" s="22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2" t="s">
        <v>126</v>
      </c>
      <c r="AT153" s="222" t="s">
        <v>122</v>
      </c>
      <c r="AU153" s="222" t="s">
        <v>80</v>
      </c>
      <c r="AY153" s="14" t="s">
        <v>119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4" t="s">
        <v>80</v>
      </c>
      <c r="BK153" s="223">
        <f>ROUND(I153*H153,2)</f>
        <v>0</v>
      </c>
      <c r="BL153" s="14" t="s">
        <v>126</v>
      </c>
      <c r="BM153" s="222" t="s">
        <v>196</v>
      </c>
    </row>
    <row r="154" s="2" customFormat="1" ht="24.15" customHeight="1">
      <c r="A154" s="35"/>
      <c r="B154" s="36"/>
      <c r="C154" s="210" t="s">
        <v>196</v>
      </c>
      <c r="D154" s="210" t="s">
        <v>122</v>
      </c>
      <c r="E154" s="211" t="s">
        <v>197</v>
      </c>
      <c r="F154" s="212" t="s">
        <v>198</v>
      </c>
      <c r="G154" s="213" t="s">
        <v>130</v>
      </c>
      <c r="H154" s="214">
        <v>400</v>
      </c>
      <c r="I154" s="215"/>
      <c r="J154" s="216">
        <f>ROUND(I154*H154,2)</f>
        <v>0</v>
      </c>
      <c r="K154" s="217"/>
      <c r="L154" s="41"/>
      <c r="M154" s="218" t="s">
        <v>1</v>
      </c>
      <c r="N154" s="219" t="s">
        <v>38</v>
      </c>
      <c r="O154" s="88"/>
      <c r="P154" s="220">
        <f>O154*H154</f>
        <v>0</v>
      </c>
      <c r="Q154" s="220">
        <v>0.10373</v>
      </c>
      <c r="R154" s="220">
        <f>Q154*H154</f>
        <v>41.492000000000004</v>
      </c>
      <c r="S154" s="220">
        <v>0</v>
      </c>
      <c r="T154" s="22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2" t="s">
        <v>126</v>
      </c>
      <c r="AT154" s="222" t="s">
        <v>122</v>
      </c>
      <c r="AU154" s="222" t="s">
        <v>80</v>
      </c>
      <c r="AY154" s="14" t="s">
        <v>119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4" t="s">
        <v>80</v>
      </c>
      <c r="BK154" s="223">
        <f>ROUND(I154*H154,2)</f>
        <v>0</v>
      </c>
      <c r="BL154" s="14" t="s">
        <v>126</v>
      </c>
      <c r="BM154" s="222" t="s">
        <v>199</v>
      </c>
    </row>
    <row r="155" s="2" customFormat="1" ht="24.15" customHeight="1">
      <c r="A155" s="35"/>
      <c r="B155" s="36"/>
      <c r="C155" s="210" t="s">
        <v>200</v>
      </c>
      <c r="D155" s="210" t="s">
        <v>122</v>
      </c>
      <c r="E155" s="211" t="s">
        <v>201</v>
      </c>
      <c r="F155" s="212" t="s">
        <v>202</v>
      </c>
      <c r="G155" s="213" t="s">
        <v>130</v>
      </c>
      <c r="H155" s="214">
        <v>400</v>
      </c>
      <c r="I155" s="215"/>
      <c r="J155" s="216">
        <f>ROUND(I155*H155,2)</f>
        <v>0</v>
      </c>
      <c r="K155" s="217"/>
      <c r="L155" s="41"/>
      <c r="M155" s="218" t="s">
        <v>1</v>
      </c>
      <c r="N155" s="219" t="s">
        <v>38</v>
      </c>
      <c r="O155" s="88"/>
      <c r="P155" s="220">
        <f>O155*H155</f>
        <v>0</v>
      </c>
      <c r="Q155" s="220">
        <v>0.12966</v>
      </c>
      <c r="R155" s="220">
        <f>Q155*H155</f>
        <v>51.863999999999997</v>
      </c>
      <c r="S155" s="220">
        <v>0</v>
      </c>
      <c r="T155" s="22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2" t="s">
        <v>126</v>
      </c>
      <c r="AT155" s="222" t="s">
        <v>122</v>
      </c>
      <c r="AU155" s="222" t="s">
        <v>80</v>
      </c>
      <c r="AY155" s="14" t="s">
        <v>119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4" t="s">
        <v>80</v>
      </c>
      <c r="BK155" s="223">
        <f>ROUND(I155*H155,2)</f>
        <v>0</v>
      </c>
      <c r="BL155" s="14" t="s">
        <v>126</v>
      </c>
      <c r="BM155" s="222" t="s">
        <v>203</v>
      </c>
    </row>
    <row r="156" s="12" customFormat="1" ht="25.92" customHeight="1">
      <c r="A156" s="12"/>
      <c r="B156" s="196"/>
      <c r="C156" s="197"/>
      <c r="D156" s="198" t="s">
        <v>72</v>
      </c>
      <c r="E156" s="199" t="s">
        <v>139</v>
      </c>
      <c r="F156" s="199" t="s">
        <v>204</v>
      </c>
      <c r="G156" s="197"/>
      <c r="H156" s="197"/>
      <c r="I156" s="200"/>
      <c r="J156" s="201">
        <f>BK156</f>
        <v>0</v>
      </c>
      <c r="K156" s="197"/>
      <c r="L156" s="202"/>
      <c r="M156" s="203"/>
      <c r="N156" s="204"/>
      <c r="O156" s="204"/>
      <c r="P156" s="205">
        <f>SUM(P157:P165)</f>
        <v>0</v>
      </c>
      <c r="Q156" s="204"/>
      <c r="R156" s="205">
        <f>SUM(R157:R165)</f>
        <v>158.83222000000001</v>
      </c>
      <c r="S156" s="204"/>
      <c r="T156" s="206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7" t="s">
        <v>80</v>
      </c>
      <c r="AT156" s="208" t="s">
        <v>72</v>
      </c>
      <c r="AU156" s="208" t="s">
        <v>73</v>
      </c>
      <c r="AY156" s="207" t="s">
        <v>119</v>
      </c>
      <c r="BK156" s="209">
        <f>SUM(BK157:BK165)</f>
        <v>0</v>
      </c>
    </row>
    <row r="157" s="2" customFormat="1" ht="37.8" customHeight="1">
      <c r="A157" s="35"/>
      <c r="B157" s="36"/>
      <c r="C157" s="210" t="s">
        <v>178</v>
      </c>
      <c r="D157" s="210" t="s">
        <v>122</v>
      </c>
      <c r="E157" s="211" t="s">
        <v>205</v>
      </c>
      <c r="F157" s="212" t="s">
        <v>206</v>
      </c>
      <c r="G157" s="213" t="s">
        <v>207</v>
      </c>
      <c r="H157" s="214">
        <v>10</v>
      </c>
      <c r="I157" s="215"/>
      <c r="J157" s="216">
        <f>ROUND(I157*H157,2)</f>
        <v>0</v>
      </c>
      <c r="K157" s="217"/>
      <c r="L157" s="41"/>
      <c r="M157" s="218" t="s">
        <v>1</v>
      </c>
      <c r="N157" s="219" t="s">
        <v>38</v>
      </c>
      <c r="O157" s="88"/>
      <c r="P157" s="220">
        <f>O157*H157</f>
        <v>0</v>
      </c>
      <c r="Q157" s="220">
        <v>0.0022599999999999999</v>
      </c>
      <c r="R157" s="220">
        <f>Q157*H157</f>
        <v>0.022599999999999999</v>
      </c>
      <c r="S157" s="220">
        <v>0</v>
      </c>
      <c r="T157" s="22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2" t="s">
        <v>126</v>
      </c>
      <c r="AT157" s="222" t="s">
        <v>122</v>
      </c>
      <c r="AU157" s="222" t="s">
        <v>80</v>
      </c>
      <c r="AY157" s="14" t="s">
        <v>119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4" t="s">
        <v>80</v>
      </c>
      <c r="BK157" s="223">
        <f>ROUND(I157*H157,2)</f>
        <v>0</v>
      </c>
      <c r="BL157" s="14" t="s">
        <v>126</v>
      </c>
      <c r="BM157" s="222" t="s">
        <v>208</v>
      </c>
    </row>
    <row r="158" s="2" customFormat="1" ht="16.5" customHeight="1">
      <c r="A158" s="35"/>
      <c r="B158" s="36"/>
      <c r="C158" s="224" t="s">
        <v>209</v>
      </c>
      <c r="D158" s="224" t="s">
        <v>210</v>
      </c>
      <c r="E158" s="225" t="s">
        <v>211</v>
      </c>
      <c r="F158" s="226" t="s">
        <v>212</v>
      </c>
      <c r="G158" s="227" t="s">
        <v>207</v>
      </c>
      <c r="H158" s="228">
        <v>10.1</v>
      </c>
      <c r="I158" s="229"/>
      <c r="J158" s="230">
        <f>ROUND(I158*H158,2)</f>
        <v>0</v>
      </c>
      <c r="K158" s="231"/>
      <c r="L158" s="232"/>
      <c r="M158" s="233" t="s">
        <v>1</v>
      </c>
      <c r="N158" s="234" t="s">
        <v>38</v>
      </c>
      <c r="O158" s="88"/>
      <c r="P158" s="220">
        <f>O158*H158</f>
        <v>0</v>
      </c>
      <c r="Q158" s="220">
        <v>0.33750000000000002</v>
      </c>
      <c r="R158" s="220">
        <f>Q158*H158</f>
        <v>3.4087499999999999</v>
      </c>
      <c r="S158" s="220">
        <v>0</v>
      </c>
      <c r="T158" s="22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2" t="s">
        <v>139</v>
      </c>
      <c r="AT158" s="222" t="s">
        <v>210</v>
      </c>
      <c r="AU158" s="222" t="s">
        <v>80</v>
      </c>
      <c r="AY158" s="14" t="s">
        <v>119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4" t="s">
        <v>80</v>
      </c>
      <c r="BK158" s="223">
        <f>ROUND(I158*H158,2)</f>
        <v>0</v>
      </c>
      <c r="BL158" s="14" t="s">
        <v>126</v>
      </c>
      <c r="BM158" s="222" t="s">
        <v>213</v>
      </c>
    </row>
    <row r="159" s="2" customFormat="1" ht="37.8" customHeight="1">
      <c r="A159" s="35"/>
      <c r="B159" s="36"/>
      <c r="C159" s="210" t="s">
        <v>172</v>
      </c>
      <c r="D159" s="210" t="s">
        <v>122</v>
      </c>
      <c r="E159" s="211" t="s">
        <v>214</v>
      </c>
      <c r="F159" s="212" t="s">
        <v>215</v>
      </c>
      <c r="G159" s="213" t="s">
        <v>207</v>
      </c>
      <c r="H159" s="214">
        <v>57.75</v>
      </c>
      <c r="I159" s="215"/>
      <c r="J159" s="216">
        <f>ROUND(I159*H159,2)</f>
        <v>0</v>
      </c>
      <c r="K159" s="217"/>
      <c r="L159" s="41"/>
      <c r="M159" s="218" t="s">
        <v>1</v>
      </c>
      <c r="N159" s="219" t="s">
        <v>38</v>
      </c>
      <c r="O159" s="88"/>
      <c r="P159" s="220">
        <f>O159*H159</f>
        <v>0</v>
      </c>
      <c r="Q159" s="220">
        <v>0.0034399999999999999</v>
      </c>
      <c r="R159" s="220">
        <f>Q159*H159</f>
        <v>0.19866</v>
      </c>
      <c r="S159" s="220">
        <v>0</v>
      </c>
      <c r="T159" s="22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2" t="s">
        <v>126</v>
      </c>
      <c r="AT159" s="222" t="s">
        <v>122</v>
      </c>
      <c r="AU159" s="222" t="s">
        <v>80</v>
      </c>
      <c r="AY159" s="14" t="s">
        <v>119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4" t="s">
        <v>80</v>
      </c>
      <c r="BK159" s="223">
        <f>ROUND(I159*H159,2)</f>
        <v>0</v>
      </c>
      <c r="BL159" s="14" t="s">
        <v>126</v>
      </c>
      <c r="BM159" s="222" t="s">
        <v>216</v>
      </c>
    </row>
    <row r="160" s="2" customFormat="1" ht="16.5" customHeight="1">
      <c r="A160" s="35"/>
      <c r="B160" s="36"/>
      <c r="C160" s="224" t="s">
        <v>217</v>
      </c>
      <c r="D160" s="224" t="s">
        <v>210</v>
      </c>
      <c r="E160" s="225" t="s">
        <v>218</v>
      </c>
      <c r="F160" s="226" t="s">
        <v>219</v>
      </c>
      <c r="G160" s="227" t="s">
        <v>207</v>
      </c>
      <c r="H160" s="228">
        <v>58.328000000000003</v>
      </c>
      <c r="I160" s="229"/>
      <c r="J160" s="230">
        <f>ROUND(I160*H160,2)</f>
        <v>0</v>
      </c>
      <c r="K160" s="231"/>
      <c r="L160" s="232"/>
      <c r="M160" s="233" t="s">
        <v>1</v>
      </c>
      <c r="N160" s="234" t="s">
        <v>38</v>
      </c>
      <c r="O160" s="88"/>
      <c r="P160" s="220">
        <f>O160*H160</f>
        <v>0</v>
      </c>
      <c r="Q160" s="220">
        <v>0.41999999999999998</v>
      </c>
      <c r="R160" s="220">
        <f>Q160*H160</f>
        <v>24.49776</v>
      </c>
      <c r="S160" s="220">
        <v>0</v>
      </c>
      <c r="T160" s="22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2" t="s">
        <v>139</v>
      </c>
      <c r="AT160" s="222" t="s">
        <v>210</v>
      </c>
      <c r="AU160" s="222" t="s">
        <v>80</v>
      </c>
      <c r="AY160" s="14" t="s">
        <v>119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4" t="s">
        <v>80</v>
      </c>
      <c r="BK160" s="223">
        <f>ROUND(I160*H160,2)</f>
        <v>0</v>
      </c>
      <c r="BL160" s="14" t="s">
        <v>126</v>
      </c>
      <c r="BM160" s="222" t="s">
        <v>220</v>
      </c>
    </row>
    <row r="161" s="2" customFormat="1" ht="37.8" customHeight="1">
      <c r="A161" s="35"/>
      <c r="B161" s="36"/>
      <c r="C161" s="210" t="s">
        <v>169</v>
      </c>
      <c r="D161" s="210" t="s">
        <v>122</v>
      </c>
      <c r="E161" s="211" t="s">
        <v>221</v>
      </c>
      <c r="F161" s="212" t="s">
        <v>222</v>
      </c>
      <c r="G161" s="213" t="s">
        <v>207</v>
      </c>
      <c r="H161" s="214">
        <v>168</v>
      </c>
      <c r="I161" s="215"/>
      <c r="J161" s="216">
        <f>ROUND(I161*H161,2)</f>
        <v>0</v>
      </c>
      <c r="K161" s="217"/>
      <c r="L161" s="41"/>
      <c r="M161" s="218" t="s">
        <v>1</v>
      </c>
      <c r="N161" s="219" t="s">
        <v>38</v>
      </c>
      <c r="O161" s="88"/>
      <c r="P161" s="220">
        <f>O161*H161</f>
        <v>0</v>
      </c>
      <c r="Q161" s="220">
        <v>0.0039899999999999996</v>
      </c>
      <c r="R161" s="220">
        <f>Q161*H161</f>
        <v>0.67031999999999992</v>
      </c>
      <c r="S161" s="220">
        <v>0</v>
      </c>
      <c r="T161" s="22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2" t="s">
        <v>126</v>
      </c>
      <c r="AT161" s="222" t="s">
        <v>122</v>
      </c>
      <c r="AU161" s="222" t="s">
        <v>80</v>
      </c>
      <c r="AY161" s="14" t="s">
        <v>119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4" t="s">
        <v>80</v>
      </c>
      <c r="BK161" s="223">
        <f>ROUND(I161*H161,2)</f>
        <v>0</v>
      </c>
      <c r="BL161" s="14" t="s">
        <v>126</v>
      </c>
      <c r="BM161" s="222" t="s">
        <v>223</v>
      </c>
    </row>
    <row r="162" s="2" customFormat="1" ht="16.5" customHeight="1">
      <c r="A162" s="35"/>
      <c r="B162" s="36"/>
      <c r="C162" s="224" t="s">
        <v>224</v>
      </c>
      <c r="D162" s="224" t="s">
        <v>210</v>
      </c>
      <c r="E162" s="225" t="s">
        <v>225</v>
      </c>
      <c r="F162" s="226" t="s">
        <v>226</v>
      </c>
      <c r="G162" s="227" t="s">
        <v>207</v>
      </c>
      <c r="H162" s="228">
        <v>169.68000000000001</v>
      </c>
      <c r="I162" s="229"/>
      <c r="J162" s="230">
        <f>ROUND(I162*H162,2)</f>
        <v>0</v>
      </c>
      <c r="K162" s="231"/>
      <c r="L162" s="232"/>
      <c r="M162" s="233" t="s">
        <v>1</v>
      </c>
      <c r="N162" s="234" t="s">
        <v>38</v>
      </c>
      <c r="O162" s="88"/>
      <c r="P162" s="220">
        <f>O162*H162</f>
        <v>0</v>
      </c>
      <c r="Q162" s="220">
        <v>0.5575</v>
      </c>
      <c r="R162" s="220">
        <f>Q162*H162</f>
        <v>94.596600000000009</v>
      </c>
      <c r="S162" s="220">
        <v>0</v>
      </c>
      <c r="T162" s="22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2" t="s">
        <v>139</v>
      </c>
      <c r="AT162" s="222" t="s">
        <v>210</v>
      </c>
      <c r="AU162" s="222" t="s">
        <v>80</v>
      </c>
      <c r="AY162" s="14" t="s">
        <v>119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4" t="s">
        <v>80</v>
      </c>
      <c r="BK162" s="223">
        <f>ROUND(I162*H162,2)</f>
        <v>0</v>
      </c>
      <c r="BL162" s="14" t="s">
        <v>126</v>
      </c>
      <c r="BM162" s="222" t="s">
        <v>227</v>
      </c>
    </row>
    <row r="163" s="2" customFormat="1" ht="24.15" customHeight="1">
      <c r="A163" s="35"/>
      <c r="B163" s="36"/>
      <c r="C163" s="210" t="s">
        <v>199</v>
      </c>
      <c r="D163" s="210" t="s">
        <v>122</v>
      </c>
      <c r="E163" s="211" t="s">
        <v>228</v>
      </c>
      <c r="F163" s="212" t="s">
        <v>229</v>
      </c>
      <c r="G163" s="213" t="s">
        <v>177</v>
      </c>
      <c r="H163" s="214">
        <v>9</v>
      </c>
      <c r="I163" s="215"/>
      <c r="J163" s="216">
        <f>ROUND(I163*H163,2)</f>
        <v>0</v>
      </c>
      <c r="K163" s="217"/>
      <c r="L163" s="41"/>
      <c r="M163" s="218" t="s">
        <v>1</v>
      </c>
      <c r="N163" s="219" t="s">
        <v>38</v>
      </c>
      <c r="O163" s="88"/>
      <c r="P163" s="220">
        <f>O163*H163</f>
        <v>0</v>
      </c>
      <c r="Q163" s="220">
        <v>0.01247</v>
      </c>
      <c r="R163" s="220">
        <f>Q163*H163</f>
        <v>0.11223</v>
      </c>
      <c r="S163" s="220">
        <v>0</v>
      </c>
      <c r="T163" s="22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2" t="s">
        <v>126</v>
      </c>
      <c r="AT163" s="222" t="s">
        <v>122</v>
      </c>
      <c r="AU163" s="222" t="s">
        <v>80</v>
      </c>
      <c r="AY163" s="14" t="s">
        <v>119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4" t="s">
        <v>80</v>
      </c>
      <c r="BK163" s="223">
        <f>ROUND(I163*H163,2)</f>
        <v>0</v>
      </c>
      <c r="BL163" s="14" t="s">
        <v>126</v>
      </c>
      <c r="BM163" s="222" t="s">
        <v>230</v>
      </c>
    </row>
    <row r="164" s="2" customFormat="1" ht="37.8" customHeight="1">
      <c r="A164" s="35"/>
      <c r="B164" s="36"/>
      <c r="C164" s="210" t="s">
        <v>203</v>
      </c>
      <c r="D164" s="210" t="s">
        <v>122</v>
      </c>
      <c r="E164" s="211" t="s">
        <v>231</v>
      </c>
      <c r="F164" s="212" t="s">
        <v>232</v>
      </c>
      <c r="G164" s="213" t="s">
        <v>177</v>
      </c>
      <c r="H164" s="214">
        <v>9</v>
      </c>
      <c r="I164" s="215"/>
      <c r="J164" s="216">
        <f>ROUND(I164*H164,2)</f>
        <v>0</v>
      </c>
      <c r="K164" s="217"/>
      <c r="L164" s="41"/>
      <c r="M164" s="218" t="s">
        <v>1</v>
      </c>
      <c r="N164" s="219" t="s">
        <v>38</v>
      </c>
      <c r="O164" s="88"/>
      <c r="P164" s="220">
        <f>O164*H164</f>
        <v>0</v>
      </c>
      <c r="Q164" s="220">
        <v>0.089999999999999997</v>
      </c>
      <c r="R164" s="220">
        <f>Q164*H164</f>
        <v>0.80999999999999994</v>
      </c>
      <c r="S164" s="220">
        <v>0</v>
      </c>
      <c r="T164" s="22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2" t="s">
        <v>126</v>
      </c>
      <c r="AT164" s="222" t="s">
        <v>122</v>
      </c>
      <c r="AU164" s="222" t="s">
        <v>80</v>
      </c>
      <c r="AY164" s="14" t="s">
        <v>119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4" t="s">
        <v>80</v>
      </c>
      <c r="BK164" s="223">
        <f>ROUND(I164*H164,2)</f>
        <v>0</v>
      </c>
      <c r="BL164" s="14" t="s">
        <v>126</v>
      </c>
      <c r="BM164" s="222" t="s">
        <v>233</v>
      </c>
    </row>
    <row r="165" s="2" customFormat="1" ht="16.5" customHeight="1">
      <c r="A165" s="35"/>
      <c r="B165" s="36"/>
      <c r="C165" s="210" t="s">
        <v>234</v>
      </c>
      <c r="D165" s="210" t="s">
        <v>122</v>
      </c>
      <c r="E165" s="211" t="s">
        <v>235</v>
      </c>
      <c r="F165" s="212" t="s">
        <v>236</v>
      </c>
      <c r="G165" s="213" t="s">
        <v>125</v>
      </c>
      <c r="H165" s="214">
        <v>15</v>
      </c>
      <c r="I165" s="215"/>
      <c r="J165" s="216">
        <f>ROUND(I165*H165,2)</f>
        <v>0</v>
      </c>
      <c r="K165" s="217"/>
      <c r="L165" s="41"/>
      <c r="M165" s="218" t="s">
        <v>1</v>
      </c>
      <c r="N165" s="219" t="s">
        <v>38</v>
      </c>
      <c r="O165" s="88"/>
      <c r="P165" s="220">
        <f>O165*H165</f>
        <v>0</v>
      </c>
      <c r="Q165" s="220">
        <v>2.3010199999999998</v>
      </c>
      <c r="R165" s="220">
        <f>Q165*H165</f>
        <v>34.515299999999996</v>
      </c>
      <c r="S165" s="220">
        <v>0</v>
      </c>
      <c r="T165" s="22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2" t="s">
        <v>126</v>
      </c>
      <c r="AT165" s="222" t="s">
        <v>122</v>
      </c>
      <c r="AU165" s="222" t="s">
        <v>80</v>
      </c>
      <c r="AY165" s="14" t="s">
        <v>119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4" t="s">
        <v>80</v>
      </c>
      <c r="BK165" s="223">
        <f>ROUND(I165*H165,2)</f>
        <v>0</v>
      </c>
      <c r="BL165" s="14" t="s">
        <v>126</v>
      </c>
      <c r="BM165" s="222" t="s">
        <v>237</v>
      </c>
    </row>
    <row r="166" s="12" customFormat="1" ht="25.92" customHeight="1">
      <c r="A166" s="12"/>
      <c r="B166" s="196"/>
      <c r="C166" s="197"/>
      <c r="D166" s="198" t="s">
        <v>72</v>
      </c>
      <c r="E166" s="199" t="s">
        <v>238</v>
      </c>
      <c r="F166" s="199" t="s">
        <v>239</v>
      </c>
      <c r="G166" s="197"/>
      <c r="H166" s="197"/>
      <c r="I166" s="200"/>
      <c r="J166" s="201">
        <f>BK166</f>
        <v>0</v>
      </c>
      <c r="K166" s="197"/>
      <c r="L166" s="202"/>
      <c r="M166" s="203"/>
      <c r="N166" s="204"/>
      <c r="O166" s="204"/>
      <c r="P166" s="205">
        <f>SUM(P167:P170)</f>
        <v>0</v>
      </c>
      <c r="Q166" s="204"/>
      <c r="R166" s="205">
        <f>SUM(R167:R170)</f>
        <v>0</v>
      </c>
      <c r="S166" s="204"/>
      <c r="T166" s="206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7" t="s">
        <v>80</v>
      </c>
      <c r="AT166" s="208" t="s">
        <v>72</v>
      </c>
      <c r="AU166" s="208" t="s">
        <v>73</v>
      </c>
      <c r="AY166" s="207" t="s">
        <v>119</v>
      </c>
      <c r="BK166" s="209">
        <f>SUM(BK167:BK170)</f>
        <v>0</v>
      </c>
    </row>
    <row r="167" s="2" customFormat="1" ht="24.15" customHeight="1">
      <c r="A167" s="35"/>
      <c r="B167" s="36"/>
      <c r="C167" s="210" t="s">
        <v>240</v>
      </c>
      <c r="D167" s="210" t="s">
        <v>122</v>
      </c>
      <c r="E167" s="211" t="s">
        <v>241</v>
      </c>
      <c r="F167" s="212" t="s">
        <v>242</v>
      </c>
      <c r="G167" s="213" t="s">
        <v>168</v>
      </c>
      <c r="H167" s="214">
        <v>63.600000000000001</v>
      </c>
      <c r="I167" s="215"/>
      <c r="J167" s="216">
        <f>ROUND(I167*H167,2)</f>
        <v>0</v>
      </c>
      <c r="K167" s="217"/>
      <c r="L167" s="41"/>
      <c r="M167" s="218" t="s">
        <v>1</v>
      </c>
      <c r="N167" s="219" t="s">
        <v>38</v>
      </c>
      <c r="O167" s="88"/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2" t="s">
        <v>126</v>
      </c>
      <c r="AT167" s="222" t="s">
        <v>122</v>
      </c>
      <c r="AU167" s="222" t="s">
        <v>80</v>
      </c>
      <c r="AY167" s="14" t="s">
        <v>119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4" t="s">
        <v>80</v>
      </c>
      <c r="BK167" s="223">
        <f>ROUND(I167*H167,2)</f>
        <v>0</v>
      </c>
      <c r="BL167" s="14" t="s">
        <v>126</v>
      </c>
      <c r="BM167" s="222" t="s">
        <v>243</v>
      </c>
    </row>
    <row r="168" s="2" customFormat="1" ht="24.15" customHeight="1">
      <c r="A168" s="35"/>
      <c r="B168" s="36"/>
      <c r="C168" s="210" t="s">
        <v>157</v>
      </c>
      <c r="D168" s="210" t="s">
        <v>122</v>
      </c>
      <c r="E168" s="211" t="s">
        <v>244</v>
      </c>
      <c r="F168" s="212" t="s">
        <v>245</v>
      </c>
      <c r="G168" s="213" t="s">
        <v>168</v>
      </c>
      <c r="H168" s="214">
        <v>1908</v>
      </c>
      <c r="I168" s="215"/>
      <c r="J168" s="216">
        <f>ROUND(I168*H168,2)</f>
        <v>0</v>
      </c>
      <c r="K168" s="217"/>
      <c r="L168" s="41"/>
      <c r="M168" s="218" t="s">
        <v>1</v>
      </c>
      <c r="N168" s="219" t="s">
        <v>38</v>
      </c>
      <c r="O168" s="88"/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2" t="s">
        <v>126</v>
      </c>
      <c r="AT168" s="222" t="s">
        <v>122</v>
      </c>
      <c r="AU168" s="222" t="s">
        <v>80</v>
      </c>
      <c r="AY168" s="14" t="s">
        <v>119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4" t="s">
        <v>80</v>
      </c>
      <c r="BK168" s="223">
        <f>ROUND(I168*H168,2)</f>
        <v>0</v>
      </c>
      <c r="BL168" s="14" t="s">
        <v>126</v>
      </c>
      <c r="BM168" s="222" t="s">
        <v>246</v>
      </c>
    </row>
    <row r="169" s="2" customFormat="1" ht="33" customHeight="1">
      <c r="A169" s="35"/>
      <c r="B169" s="36"/>
      <c r="C169" s="210" t="s">
        <v>150</v>
      </c>
      <c r="D169" s="210" t="s">
        <v>122</v>
      </c>
      <c r="E169" s="211" t="s">
        <v>247</v>
      </c>
      <c r="F169" s="212" t="s">
        <v>248</v>
      </c>
      <c r="G169" s="213" t="s">
        <v>168</v>
      </c>
      <c r="H169" s="214">
        <v>63.600000000000001</v>
      </c>
      <c r="I169" s="215"/>
      <c r="J169" s="216">
        <f>ROUND(I169*H169,2)</f>
        <v>0</v>
      </c>
      <c r="K169" s="217"/>
      <c r="L169" s="41"/>
      <c r="M169" s="218" t="s">
        <v>1</v>
      </c>
      <c r="N169" s="219" t="s">
        <v>38</v>
      </c>
      <c r="O169" s="88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2" t="s">
        <v>126</v>
      </c>
      <c r="AT169" s="222" t="s">
        <v>122</v>
      </c>
      <c r="AU169" s="222" t="s">
        <v>80</v>
      </c>
      <c r="AY169" s="14" t="s">
        <v>119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4" t="s">
        <v>80</v>
      </c>
      <c r="BK169" s="223">
        <f>ROUND(I169*H169,2)</f>
        <v>0</v>
      </c>
      <c r="BL169" s="14" t="s">
        <v>126</v>
      </c>
      <c r="BM169" s="222" t="s">
        <v>249</v>
      </c>
    </row>
    <row r="170" s="2" customFormat="1" ht="37.8" customHeight="1">
      <c r="A170" s="35"/>
      <c r="B170" s="36"/>
      <c r="C170" s="210" t="s">
        <v>250</v>
      </c>
      <c r="D170" s="210" t="s">
        <v>122</v>
      </c>
      <c r="E170" s="211" t="s">
        <v>251</v>
      </c>
      <c r="F170" s="212" t="s">
        <v>252</v>
      </c>
      <c r="G170" s="213" t="s">
        <v>168</v>
      </c>
      <c r="H170" s="214">
        <v>10</v>
      </c>
      <c r="I170" s="215"/>
      <c r="J170" s="216">
        <f>ROUND(I170*H170,2)</f>
        <v>0</v>
      </c>
      <c r="K170" s="217"/>
      <c r="L170" s="41"/>
      <c r="M170" s="218" t="s">
        <v>1</v>
      </c>
      <c r="N170" s="219" t="s">
        <v>38</v>
      </c>
      <c r="O170" s="88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2" t="s">
        <v>126</v>
      </c>
      <c r="AT170" s="222" t="s">
        <v>122</v>
      </c>
      <c r="AU170" s="222" t="s">
        <v>80</v>
      </c>
      <c r="AY170" s="14" t="s">
        <v>119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4" t="s">
        <v>80</v>
      </c>
      <c r="BK170" s="223">
        <f>ROUND(I170*H170,2)</f>
        <v>0</v>
      </c>
      <c r="BL170" s="14" t="s">
        <v>126</v>
      </c>
      <c r="BM170" s="222" t="s">
        <v>253</v>
      </c>
    </row>
    <row r="171" s="12" customFormat="1" ht="25.92" customHeight="1">
      <c r="A171" s="12"/>
      <c r="B171" s="196"/>
      <c r="C171" s="197"/>
      <c r="D171" s="198" t="s">
        <v>72</v>
      </c>
      <c r="E171" s="199" t="s">
        <v>254</v>
      </c>
      <c r="F171" s="199" t="s">
        <v>255</v>
      </c>
      <c r="G171" s="197"/>
      <c r="H171" s="197"/>
      <c r="I171" s="200"/>
      <c r="J171" s="201">
        <f>BK171</f>
        <v>0</v>
      </c>
      <c r="K171" s="197"/>
      <c r="L171" s="202"/>
      <c r="M171" s="203"/>
      <c r="N171" s="204"/>
      <c r="O171" s="204"/>
      <c r="P171" s="205">
        <f>SUM(P172:P177)</f>
        <v>0</v>
      </c>
      <c r="Q171" s="204"/>
      <c r="R171" s="205">
        <f>SUM(R172:R177)</f>
        <v>863.10599999999999</v>
      </c>
      <c r="S171" s="204"/>
      <c r="T171" s="206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80</v>
      </c>
      <c r="AT171" s="208" t="s">
        <v>72</v>
      </c>
      <c r="AU171" s="208" t="s">
        <v>73</v>
      </c>
      <c r="AY171" s="207" t="s">
        <v>119</v>
      </c>
      <c r="BK171" s="209">
        <f>SUM(BK172:BK177)</f>
        <v>0</v>
      </c>
    </row>
    <row r="172" s="2" customFormat="1" ht="37.8" customHeight="1">
      <c r="A172" s="35"/>
      <c r="B172" s="36"/>
      <c r="C172" s="210" t="s">
        <v>164</v>
      </c>
      <c r="D172" s="210" t="s">
        <v>122</v>
      </c>
      <c r="E172" s="211" t="s">
        <v>256</v>
      </c>
      <c r="F172" s="212" t="s">
        <v>257</v>
      </c>
      <c r="G172" s="213" t="s">
        <v>168</v>
      </c>
      <c r="H172" s="214">
        <v>287.5</v>
      </c>
      <c r="I172" s="215"/>
      <c r="J172" s="216">
        <f>ROUND(I172*H172,2)</f>
        <v>0</v>
      </c>
      <c r="K172" s="217"/>
      <c r="L172" s="41"/>
      <c r="M172" s="218" t="s">
        <v>1</v>
      </c>
      <c r="N172" s="219" t="s">
        <v>38</v>
      </c>
      <c r="O172" s="88"/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2" t="s">
        <v>126</v>
      </c>
      <c r="AT172" s="222" t="s">
        <v>122</v>
      </c>
      <c r="AU172" s="222" t="s">
        <v>80</v>
      </c>
      <c r="AY172" s="14" t="s">
        <v>119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4" t="s">
        <v>80</v>
      </c>
      <c r="BK172" s="223">
        <f>ROUND(I172*H172,2)</f>
        <v>0</v>
      </c>
      <c r="BL172" s="14" t="s">
        <v>126</v>
      </c>
      <c r="BM172" s="222" t="s">
        <v>258</v>
      </c>
    </row>
    <row r="173" s="2" customFormat="1" ht="33" customHeight="1">
      <c r="A173" s="35"/>
      <c r="B173" s="36"/>
      <c r="C173" s="210" t="s">
        <v>259</v>
      </c>
      <c r="D173" s="210" t="s">
        <v>122</v>
      </c>
      <c r="E173" s="211" t="s">
        <v>260</v>
      </c>
      <c r="F173" s="212" t="s">
        <v>261</v>
      </c>
      <c r="G173" s="213" t="s">
        <v>168</v>
      </c>
      <c r="H173" s="214">
        <v>2012.5</v>
      </c>
      <c r="I173" s="215"/>
      <c r="J173" s="216">
        <f>ROUND(I173*H173,2)</f>
        <v>0</v>
      </c>
      <c r="K173" s="217"/>
      <c r="L173" s="41"/>
      <c r="M173" s="218" t="s">
        <v>1</v>
      </c>
      <c r="N173" s="219" t="s">
        <v>38</v>
      </c>
      <c r="O173" s="88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2" t="s">
        <v>126</v>
      </c>
      <c r="AT173" s="222" t="s">
        <v>122</v>
      </c>
      <c r="AU173" s="222" t="s">
        <v>80</v>
      </c>
      <c r="AY173" s="14" t="s">
        <v>119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4" t="s">
        <v>80</v>
      </c>
      <c r="BK173" s="223">
        <f>ROUND(I173*H173,2)</f>
        <v>0</v>
      </c>
      <c r="BL173" s="14" t="s">
        <v>126</v>
      </c>
      <c r="BM173" s="222" t="s">
        <v>262</v>
      </c>
    </row>
    <row r="174" s="2" customFormat="1" ht="21.75" customHeight="1">
      <c r="A174" s="35"/>
      <c r="B174" s="36"/>
      <c r="C174" s="224" t="s">
        <v>181</v>
      </c>
      <c r="D174" s="224" t="s">
        <v>210</v>
      </c>
      <c r="E174" s="225" t="s">
        <v>263</v>
      </c>
      <c r="F174" s="226" t="s">
        <v>264</v>
      </c>
      <c r="G174" s="227" t="s">
        <v>168</v>
      </c>
      <c r="H174" s="228">
        <v>825</v>
      </c>
      <c r="I174" s="229"/>
      <c r="J174" s="230">
        <f>ROUND(I174*H174,2)</f>
        <v>0</v>
      </c>
      <c r="K174" s="231"/>
      <c r="L174" s="232"/>
      <c r="M174" s="233" t="s">
        <v>1</v>
      </c>
      <c r="N174" s="234" t="s">
        <v>38</v>
      </c>
      <c r="O174" s="88"/>
      <c r="P174" s="220">
        <f>O174*H174</f>
        <v>0</v>
      </c>
      <c r="Q174" s="220">
        <v>1</v>
      </c>
      <c r="R174" s="220">
        <f>Q174*H174</f>
        <v>825</v>
      </c>
      <c r="S174" s="220">
        <v>0</v>
      </c>
      <c r="T174" s="22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2" t="s">
        <v>139</v>
      </c>
      <c r="AT174" s="222" t="s">
        <v>210</v>
      </c>
      <c r="AU174" s="222" t="s">
        <v>80</v>
      </c>
      <c r="AY174" s="14" t="s">
        <v>119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4" t="s">
        <v>80</v>
      </c>
      <c r="BK174" s="223">
        <f>ROUND(I174*H174,2)</f>
        <v>0</v>
      </c>
      <c r="BL174" s="14" t="s">
        <v>126</v>
      </c>
      <c r="BM174" s="222" t="s">
        <v>265</v>
      </c>
    </row>
    <row r="175" s="2" customFormat="1" ht="33" customHeight="1">
      <c r="A175" s="35"/>
      <c r="B175" s="36"/>
      <c r="C175" s="224" t="s">
        <v>266</v>
      </c>
      <c r="D175" s="224" t="s">
        <v>210</v>
      </c>
      <c r="E175" s="225" t="s">
        <v>267</v>
      </c>
      <c r="F175" s="226" t="s">
        <v>268</v>
      </c>
      <c r="G175" s="227" t="s">
        <v>177</v>
      </c>
      <c r="H175" s="228">
        <v>9</v>
      </c>
      <c r="I175" s="229"/>
      <c r="J175" s="230">
        <f>ROUND(I175*H175,2)</f>
        <v>0</v>
      </c>
      <c r="K175" s="231"/>
      <c r="L175" s="232"/>
      <c r="M175" s="233" t="s">
        <v>1</v>
      </c>
      <c r="N175" s="234" t="s">
        <v>38</v>
      </c>
      <c r="O175" s="88"/>
      <c r="P175" s="220">
        <f>O175*H175</f>
        <v>0</v>
      </c>
      <c r="Q175" s="220">
        <v>3.6800000000000002</v>
      </c>
      <c r="R175" s="220">
        <f>Q175*H175</f>
        <v>33.120000000000005</v>
      </c>
      <c r="S175" s="220">
        <v>0</v>
      </c>
      <c r="T175" s="22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2" t="s">
        <v>139</v>
      </c>
      <c r="AT175" s="222" t="s">
        <v>210</v>
      </c>
      <c r="AU175" s="222" t="s">
        <v>80</v>
      </c>
      <c r="AY175" s="14" t="s">
        <v>119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4" t="s">
        <v>80</v>
      </c>
      <c r="BK175" s="223">
        <f>ROUND(I175*H175,2)</f>
        <v>0</v>
      </c>
      <c r="BL175" s="14" t="s">
        <v>126</v>
      </c>
      <c r="BM175" s="222" t="s">
        <v>269</v>
      </c>
    </row>
    <row r="176" s="2" customFormat="1" ht="24.15" customHeight="1">
      <c r="A176" s="35"/>
      <c r="B176" s="36"/>
      <c r="C176" s="224" t="s">
        <v>185</v>
      </c>
      <c r="D176" s="224" t="s">
        <v>210</v>
      </c>
      <c r="E176" s="225" t="s">
        <v>270</v>
      </c>
      <c r="F176" s="226" t="s">
        <v>271</v>
      </c>
      <c r="G176" s="227" t="s">
        <v>177</v>
      </c>
      <c r="H176" s="228">
        <v>9</v>
      </c>
      <c r="I176" s="229"/>
      <c r="J176" s="230">
        <f>ROUND(I176*H176,2)</f>
        <v>0</v>
      </c>
      <c r="K176" s="231"/>
      <c r="L176" s="232"/>
      <c r="M176" s="233" t="s">
        <v>1</v>
      </c>
      <c r="N176" s="234" t="s">
        <v>38</v>
      </c>
      <c r="O176" s="88"/>
      <c r="P176" s="220">
        <f>O176*H176</f>
        <v>0</v>
      </c>
      <c r="Q176" s="220">
        <v>0.5</v>
      </c>
      <c r="R176" s="220">
        <f>Q176*H176</f>
        <v>4.5</v>
      </c>
      <c r="S176" s="220">
        <v>0</v>
      </c>
      <c r="T176" s="22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2" t="s">
        <v>139</v>
      </c>
      <c r="AT176" s="222" t="s">
        <v>210</v>
      </c>
      <c r="AU176" s="222" t="s">
        <v>80</v>
      </c>
      <c r="AY176" s="14" t="s">
        <v>119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4" t="s">
        <v>80</v>
      </c>
      <c r="BK176" s="223">
        <f>ROUND(I176*H176,2)</f>
        <v>0</v>
      </c>
      <c r="BL176" s="14" t="s">
        <v>126</v>
      </c>
      <c r="BM176" s="222" t="s">
        <v>272</v>
      </c>
    </row>
    <row r="177" s="2" customFormat="1" ht="24.15" customHeight="1">
      <c r="A177" s="35"/>
      <c r="B177" s="36"/>
      <c r="C177" s="224" t="s">
        <v>273</v>
      </c>
      <c r="D177" s="224" t="s">
        <v>210</v>
      </c>
      <c r="E177" s="225" t="s">
        <v>274</v>
      </c>
      <c r="F177" s="226" t="s">
        <v>275</v>
      </c>
      <c r="G177" s="227" t="s">
        <v>177</v>
      </c>
      <c r="H177" s="228">
        <v>9</v>
      </c>
      <c r="I177" s="229"/>
      <c r="J177" s="230">
        <f>ROUND(I177*H177,2)</f>
        <v>0</v>
      </c>
      <c r="K177" s="231"/>
      <c r="L177" s="232"/>
      <c r="M177" s="233" t="s">
        <v>1</v>
      </c>
      <c r="N177" s="234" t="s">
        <v>38</v>
      </c>
      <c r="O177" s="88"/>
      <c r="P177" s="220">
        <f>O177*H177</f>
        <v>0</v>
      </c>
      <c r="Q177" s="220">
        <v>0.053999999999999999</v>
      </c>
      <c r="R177" s="220">
        <f>Q177*H177</f>
        <v>0.48599999999999999</v>
      </c>
      <c r="S177" s="220">
        <v>0</v>
      </c>
      <c r="T177" s="22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2" t="s">
        <v>139</v>
      </c>
      <c r="AT177" s="222" t="s">
        <v>210</v>
      </c>
      <c r="AU177" s="222" t="s">
        <v>80</v>
      </c>
      <c r="AY177" s="14" t="s">
        <v>119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4" t="s">
        <v>80</v>
      </c>
      <c r="BK177" s="223">
        <f>ROUND(I177*H177,2)</f>
        <v>0</v>
      </c>
      <c r="BL177" s="14" t="s">
        <v>126</v>
      </c>
      <c r="BM177" s="222" t="s">
        <v>276</v>
      </c>
    </row>
    <row r="178" s="12" customFormat="1" ht="25.92" customHeight="1">
      <c r="A178" s="12"/>
      <c r="B178" s="196"/>
      <c r="C178" s="197"/>
      <c r="D178" s="198" t="s">
        <v>72</v>
      </c>
      <c r="E178" s="199" t="s">
        <v>277</v>
      </c>
      <c r="F178" s="199" t="s">
        <v>278</v>
      </c>
      <c r="G178" s="197"/>
      <c r="H178" s="197"/>
      <c r="I178" s="200"/>
      <c r="J178" s="201">
        <f>BK178</f>
        <v>0</v>
      </c>
      <c r="K178" s="197"/>
      <c r="L178" s="202"/>
      <c r="M178" s="203"/>
      <c r="N178" s="204"/>
      <c r="O178" s="204"/>
      <c r="P178" s="205">
        <f>P179+P183+P185+P187+P189</f>
        <v>0</v>
      </c>
      <c r="Q178" s="204"/>
      <c r="R178" s="205">
        <f>R179+R183+R185+R187+R189</f>
        <v>0</v>
      </c>
      <c r="S178" s="204"/>
      <c r="T178" s="206">
        <f>T179+T183+T185+T187+T189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7" t="s">
        <v>121</v>
      </c>
      <c r="AT178" s="208" t="s">
        <v>72</v>
      </c>
      <c r="AU178" s="208" t="s">
        <v>73</v>
      </c>
      <c r="AY178" s="207" t="s">
        <v>119</v>
      </c>
      <c r="BK178" s="209">
        <f>BK179+BK183+BK185+BK187+BK189</f>
        <v>0</v>
      </c>
    </row>
    <row r="179" s="12" customFormat="1" ht="22.8" customHeight="1">
      <c r="A179" s="12"/>
      <c r="B179" s="196"/>
      <c r="C179" s="197"/>
      <c r="D179" s="198" t="s">
        <v>72</v>
      </c>
      <c r="E179" s="235" t="s">
        <v>279</v>
      </c>
      <c r="F179" s="235" t="s">
        <v>280</v>
      </c>
      <c r="G179" s="197"/>
      <c r="H179" s="197"/>
      <c r="I179" s="200"/>
      <c r="J179" s="236">
        <f>BK179</f>
        <v>0</v>
      </c>
      <c r="K179" s="197"/>
      <c r="L179" s="202"/>
      <c r="M179" s="203"/>
      <c r="N179" s="204"/>
      <c r="O179" s="204"/>
      <c r="P179" s="205">
        <f>SUM(P180:P182)</f>
        <v>0</v>
      </c>
      <c r="Q179" s="204"/>
      <c r="R179" s="205">
        <f>SUM(R180:R182)</f>
        <v>0</v>
      </c>
      <c r="S179" s="204"/>
      <c r="T179" s="206">
        <f>SUM(T180:T182)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7" t="s">
        <v>121</v>
      </c>
      <c r="AT179" s="208" t="s">
        <v>72</v>
      </c>
      <c r="AU179" s="208" t="s">
        <v>80</v>
      </c>
      <c r="AY179" s="207" t="s">
        <v>119</v>
      </c>
      <c r="BK179" s="209">
        <f>SUM(BK180:BK182)</f>
        <v>0</v>
      </c>
    </row>
    <row r="180" s="2" customFormat="1" ht="16.5" customHeight="1">
      <c r="A180" s="35"/>
      <c r="B180" s="36"/>
      <c r="C180" s="210" t="s">
        <v>220</v>
      </c>
      <c r="D180" s="210" t="s">
        <v>122</v>
      </c>
      <c r="E180" s="211" t="s">
        <v>281</v>
      </c>
      <c r="F180" s="212" t="s">
        <v>282</v>
      </c>
      <c r="G180" s="213" t="s">
        <v>283</v>
      </c>
      <c r="H180" s="214">
        <v>1</v>
      </c>
      <c r="I180" s="215"/>
      <c r="J180" s="216">
        <f>ROUND(I180*H180,2)</f>
        <v>0</v>
      </c>
      <c r="K180" s="217"/>
      <c r="L180" s="41"/>
      <c r="M180" s="218" t="s">
        <v>1</v>
      </c>
      <c r="N180" s="219" t="s">
        <v>38</v>
      </c>
      <c r="O180" s="88"/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2" t="s">
        <v>284</v>
      </c>
      <c r="AT180" s="222" t="s">
        <v>122</v>
      </c>
      <c r="AU180" s="222" t="s">
        <v>82</v>
      </c>
      <c r="AY180" s="14" t="s">
        <v>119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4" t="s">
        <v>80</v>
      </c>
      <c r="BK180" s="223">
        <f>ROUND(I180*H180,2)</f>
        <v>0</v>
      </c>
      <c r="BL180" s="14" t="s">
        <v>284</v>
      </c>
      <c r="BM180" s="222" t="s">
        <v>285</v>
      </c>
    </row>
    <row r="181" s="2" customFormat="1" ht="16.5" customHeight="1">
      <c r="A181" s="35"/>
      <c r="B181" s="36"/>
      <c r="C181" s="210" t="s">
        <v>208</v>
      </c>
      <c r="D181" s="210" t="s">
        <v>122</v>
      </c>
      <c r="E181" s="211" t="s">
        <v>286</v>
      </c>
      <c r="F181" s="212" t="s">
        <v>287</v>
      </c>
      <c r="G181" s="213" t="s">
        <v>283</v>
      </c>
      <c r="H181" s="214">
        <v>1</v>
      </c>
      <c r="I181" s="215"/>
      <c r="J181" s="216">
        <f>ROUND(I181*H181,2)</f>
        <v>0</v>
      </c>
      <c r="K181" s="217"/>
      <c r="L181" s="41"/>
      <c r="M181" s="218" t="s">
        <v>1</v>
      </c>
      <c r="N181" s="219" t="s">
        <v>38</v>
      </c>
      <c r="O181" s="88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2" t="s">
        <v>284</v>
      </c>
      <c r="AT181" s="222" t="s">
        <v>122</v>
      </c>
      <c r="AU181" s="222" t="s">
        <v>82</v>
      </c>
      <c r="AY181" s="14" t="s">
        <v>119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4" t="s">
        <v>80</v>
      </c>
      <c r="BK181" s="223">
        <f>ROUND(I181*H181,2)</f>
        <v>0</v>
      </c>
      <c r="BL181" s="14" t="s">
        <v>284</v>
      </c>
      <c r="BM181" s="222" t="s">
        <v>288</v>
      </c>
    </row>
    <row r="182" s="2" customFormat="1" ht="16.5" customHeight="1">
      <c r="A182" s="35"/>
      <c r="B182" s="36"/>
      <c r="C182" s="210" t="s">
        <v>289</v>
      </c>
      <c r="D182" s="210" t="s">
        <v>122</v>
      </c>
      <c r="E182" s="211" t="s">
        <v>290</v>
      </c>
      <c r="F182" s="212" t="s">
        <v>291</v>
      </c>
      <c r="G182" s="213" t="s">
        <v>283</v>
      </c>
      <c r="H182" s="214">
        <v>1</v>
      </c>
      <c r="I182" s="215"/>
      <c r="J182" s="216">
        <f>ROUND(I182*H182,2)</f>
        <v>0</v>
      </c>
      <c r="K182" s="217"/>
      <c r="L182" s="41"/>
      <c r="M182" s="218" t="s">
        <v>1</v>
      </c>
      <c r="N182" s="219" t="s">
        <v>38</v>
      </c>
      <c r="O182" s="88"/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2" t="s">
        <v>284</v>
      </c>
      <c r="AT182" s="222" t="s">
        <v>122</v>
      </c>
      <c r="AU182" s="222" t="s">
        <v>82</v>
      </c>
      <c r="AY182" s="14" t="s">
        <v>119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4" t="s">
        <v>80</v>
      </c>
      <c r="BK182" s="223">
        <f>ROUND(I182*H182,2)</f>
        <v>0</v>
      </c>
      <c r="BL182" s="14" t="s">
        <v>284</v>
      </c>
      <c r="BM182" s="222" t="s">
        <v>292</v>
      </c>
    </row>
    <row r="183" s="12" customFormat="1" ht="22.8" customHeight="1">
      <c r="A183" s="12"/>
      <c r="B183" s="196"/>
      <c r="C183" s="197"/>
      <c r="D183" s="198" t="s">
        <v>72</v>
      </c>
      <c r="E183" s="235" t="s">
        <v>293</v>
      </c>
      <c r="F183" s="235" t="s">
        <v>294</v>
      </c>
      <c r="G183" s="197"/>
      <c r="H183" s="197"/>
      <c r="I183" s="200"/>
      <c r="J183" s="236">
        <f>BK183</f>
        <v>0</v>
      </c>
      <c r="K183" s="197"/>
      <c r="L183" s="202"/>
      <c r="M183" s="203"/>
      <c r="N183" s="204"/>
      <c r="O183" s="204"/>
      <c r="P183" s="205">
        <f>P184</f>
        <v>0</v>
      </c>
      <c r="Q183" s="204"/>
      <c r="R183" s="205">
        <f>R184</f>
        <v>0</v>
      </c>
      <c r="S183" s="204"/>
      <c r="T183" s="206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7" t="s">
        <v>121</v>
      </c>
      <c r="AT183" s="208" t="s">
        <v>72</v>
      </c>
      <c r="AU183" s="208" t="s">
        <v>80</v>
      </c>
      <c r="AY183" s="207" t="s">
        <v>119</v>
      </c>
      <c r="BK183" s="209">
        <f>BK184</f>
        <v>0</v>
      </c>
    </row>
    <row r="184" s="2" customFormat="1" ht="16.5" customHeight="1">
      <c r="A184" s="35"/>
      <c r="B184" s="36"/>
      <c r="C184" s="210" t="s">
        <v>295</v>
      </c>
      <c r="D184" s="210" t="s">
        <v>122</v>
      </c>
      <c r="E184" s="211" t="s">
        <v>296</v>
      </c>
      <c r="F184" s="212" t="s">
        <v>294</v>
      </c>
      <c r="G184" s="213" t="s">
        <v>283</v>
      </c>
      <c r="H184" s="214">
        <v>1</v>
      </c>
      <c r="I184" s="215"/>
      <c r="J184" s="216">
        <f>ROUND(I184*H184,2)</f>
        <v>0</v>
      </c>
      <c r="K184" s="217"/>
      <c r="L184" s="41"/>
      <c r="M184" s="218" t="s">
        <v>1</v>
      </c>
      <c r="N184" s="219" t="s">
        <v>38</v>
      </c>
      <c r="O184" s="88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2" t="s">
        <v>284</v>
      </c>
      <c r="AT184" s="222" t="s">
        <v>122</v>
      </c>
      <c r="AU184" s="222" t="s">
        <v>82</v>
      </c>
      <c r="AY184" s="14" t="s">
        <v>119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4" t="s">
        <v>80</v>
      </c>
      <c r="BK184" s="223">
        <f>ROUND(I184*H184,2)</f>
        <v>0</v>
      </c>
      <c r="BL184" s="14" t="s">
        <v>284</v>
      </c>
      <c r="BM184" s="222" t="s">
        <v>297</v>
      </c>
    </row>
    <row r="185" s="12" customFormat="1" ht="22.8" customHeight="1">
      <c r="A185" s="12"/>
      <c r="B185" s="196"/>
      <c r="C185" s="197"/>
      <c r="D185" s="198" t="s">
        <v>72</v>
      </c>
      <c r="E185" s="235" t="s">
        <v>298</v>
      </c>
      <c r="F185" s="235" t="s">
        <v>299</v>
      </c>
      <c r="G185" s="197"/>
      <c r="H185" s="197"/>
      <c r="I185" s="200"/>
      <c r="J185" s="236">
        <f>BK185</f>
        <v>0</v>
      </c>
      <c r="K185" s="197"/>
      <c r="L185" s="202"/>
      <c r="M185" s="203"/>
      <c r="N185" s="204"/>
      <c r="O185" s="204"/>
      <c r="P185" s="205">
        <f>P186</f>
        <v>0</v>
      </c>
      <c r="Q185" s="204"/>
      <c r="R185" s="205">
        <f>R186</f>
        <v>0</v>
      </c>
      <c r="S185" s="204"/>
      <c r="T185" s="206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121</v>
      </c>
      <c r="AT185" s="208" t="s">
        <v>72</v>
      </c>
      <c r="AU185" s="208" t="s">
        <v>80</v>
      </c>
      <c r="AY185" s="207" t="s">
        <v>119</v>
      </c>
      <c r="BK185" s="209">
        <f>BK186</f>
        <v>0</v>
      </c>
    </row>
    <row r="186" s="2" customFormat="1" ht="16.5" customHeight="1">
      <c r="A186" s="35"/>
      <c r="B186" s="36"/>
      <c r="C186" s="210" t="s">
        <v>216</v>
      </c>
      <c r="D186" s="210" t="s">
        <v>122</v>
      </c>
      <c r="E186" s="211" t="s">
        <v>300</v>
      </c>
      <c r="F186" s="212" t="s">
        <v>301</v>
      </c>
      <c r="G186" s="213" t="s">
        <v>283</v>
      </c>
      <c r="H186" s="214">
        <v>5</v>
      </c>
      <c r="I186" s="215"/>
      <c r="J186" s="216">
        <f>ROUND(I186*H186,2)</f>
        <v>0</v>
      </c>
      <c r="K186" s="217"/>
      <c r="L186" s="41"/>
      <c r="M186" s="218" t="s">
        <v>1</v>
      </c>
      <c r="N186" s="219" t="s">
        <v>38</v>
      </c>
      <c r="O186" s="88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2" t="s">
        <v>284</v>
      </c>
      <c r="AT186" s="222" t="s">
        <v>122</v>
      </c>
      <c r="AU186" s="222" t="s">
        <v>82</v>
      </c>
      <c r="AY186" s="14" t="s">
        <v>119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4" t="s">
        <v>80</v>
      </c>
      <c r="BK186" s="223">
        <f>ROUND(I186*H186,2)</f>
        <v>0</v>
      </c>
      <c r="BL186" s="14" t="s">
        <v>284</v>
      </c>
      <c r="BM186" s="222" t="s">
        <v>302</v>
      </c>
    </row>
    <row r="187" s="12" customFormat="1" ht="22.8" customHeight="1">
      <c r="A187" s="12"/>
      <c r="B187" s="196"/>
      <c r="C187" s="197"/>
      <c r="D187" s="198" t="s">
        <v>72</v>
      </c>
      <c r="E187" s="235" t="s">
        <v>303</v>
      </c>
      <c r="F187" s="235" t="s">
        <v>304</v>
      </c>
      <c r="G187" s="197"/>
      <c r="H187" s="197"/>
      <c r="I187" s="200"/>
      <c r="J187" s="236">
        <f>BK187</f>
        <v>0</v>
      </c>
      <c r="K187" s="197"/>
      <c r="L187" s="202"/>
      <c r="M187" s="203"/>
      <c r="N187" s="204"/>
      <c r="O187" s="204"/>
      <c r="P187" s="205">
        <f>P188</f>
        <v>0</v>
      </c>
      <c r="Q187" s="204"/>
      <c r="R187" s="205">
        <f>R188</f>
        <v>0</v>
      </c>
      <c r="S187" s="204"/>
      <c r="T187" s="206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7" t="s">
        <v>121</v>
      </c>
      <c r="AT187" s="208" t="s">
        <v>72</v>
      </c>
      <c r="AU187" s="208" t="s">
        <v>80</v>
      </c>
      <c r="AY187" s="207" t="s">
        <v>119</v>
      </c>
      <c r="BK187" s="209">
        <f>BK188</f>
        <v>0</v>
      </c>
    </row>
    <row r="188" s="2" customFormat="1" ht="16.5" customHeight="1">
      <c r="A188" s="35"/>
      <c r="B188" s="36"/>
      <c r="C188" s="210" t="s">
        <v>305</v>
      </c>
      <c r="D188" s="210" t="s">
        <v>122</v>
      </c>
      <c r="E188" s="211" t="s">
        <v>306</v>
      </c>
      <c r="F188" s="212" t="s">
        <v>307</v>
      </c>
      <c r="G188" s="213" t="s">
        <v>283</v>
      </c>
      <c r="H188" s="214">
        <v>1</v>
      </c>
      <c r="I188" s="215"/>
      <c r="J188" s="216">
        <f>ROUND(I188*H188,2)</f>
        <v>0</v>
      </c>
      <c r="K188" s="217"/>
      <c r="L188" s="41"/>
      <c r="M188" s="218" t="s">
        <v>1</v>
      </c>
      <c r="N188" s="219" t="s">
        <v>38</v>
      </c>
      <c r="O188" s="88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2" t="s">
        <v>284</v>
      </c>
      <c r="AT188" s="222" t="s">
        <v>122</v>
      </c>
      <c r="AU188" s="222" t="s">
        <v>82</v>
      </c>
      <c r="AY188" s="14" t="s">
        <v>119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4" t="s">
        <v>80</v>
      </c>
      <c r="BK188" s="223">
        <f>ROUND(I188*H188,2)</f>
        <v>0</v>
      </c>
      <c r="BL188" s="14" t="s">
        <v>284</v>
      </c>
      <c r="BM188" s="222" t="s">
        <v>308</v>
      </c>
    </row>
    <row r="189" s="12" customFormat="1" ht="22.8" customHeight="1">
      <c r="A189" s="12"/>
      <c r="B189" s="196"/>
      <c r="C189" s="197"/>
      <c r="D189" s="198" t="s">
        <v>72</v>
      </c>
      <c r="E189" s="235" t="s">
        <v>309</v>
      </c>
      <c r="F189" s="235" t="s">
        <v>310</v>
      </c>
      <c r="G189" s="197"/>
      <c r="H189" s="197"/>
      <c r="I189" s="200"/>
      <c r="J189" s="236">
        <f>BK189</f>
        <v>0</v>
      </c>
      <c r="K189" s="197"/>
      <c r="L189" s="202"/>
      <c r="M189" s="203"/>
      <c r="N189" s="204"/>
      <c r="O189" s="204"/>
      <c r="P189" s="205">
        <f>P190</f>
        <v>0</v>
      </c>
      <c r="Q189" s="204"/>
      <c r="R189" s="205">
        <f>R190</f>
        <v>0</v>
      </c>
      <c r="S189" s="204"/>
      <c r="T189" s="206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121</v>
      </c>
      <c r="AT189" s="208" t="s">
        <v>72</v>
      </c>
      <c r="AU189" s="208" t="s">
        <v>80</v>
      </c>
      <c r="AY189" s="207" t="s">
        <v>119</v>
      </c>
      <c r="BK189" s="209">
        <f>BK190</f>
        <v>0</v>
      </c>
    </row>
    <row r="190" s="2" customFormat="1" ht="16.5" customHeight="1">
      <c r="A190" s="35"/>
      <c r="B190" s="36"/>
      <c r="C190" s="210" t="s">
        <v>213</v>
      </c>
      <c r="D190" s="210" t="s">
        <v>122</v>
      </c>
      <c r="E190" s="211" t="s">
        <v>311</v>
      </c>
      <c r="F190" s="212" t="s">
        <v>310</v>
      </c>
      <c r="G190" s="213" t="s">
        <v>283</v>
      </c>
      <c r="H190" s="214">
        <v>1</v>
      </c>
      <c r="I190" s="215"/>
      <c r="J190" s="216">
        <f>ROUND(I190*H190,2)</f>
        <v>0</v>
      </c>
      <c r="K190" s="217"/>
      <c r="L190" s="41"/>
      <c r="M190" s="237" t="s">
        <v>1</v>
      </c>
      <c r="N190" s="238" t="s">
        <v>38</v>
      </c>
      <c r="O190" s="239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2" t="s">
        <v>284</v>
      </c>
      <c r="AT190" s="222" t="s">
        <v>122</v>
      </c>
      <c r="AU190" s="222" t="s">
        <v>82</v>
      </c>
      <c r="AY190" s="14" t="s">
        <v>119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4" t="s">
        <v>80</v>
      </c>
      <c r="BK190" s="223">
        <f>ROUND(I190*H190,2)</f>
        <v>0</v>
      </c>
      <c r="BL190" s="14" t="s">
        <v>284</v>
      </c>
      <c r="BM190" s="222" t="s">
        <v>312</v>
      </c>
    </row>
    <row r="191" s="2" customFormat="1" ht="6.96" customHeight="1">
      <c r="A191" s="35"/>
      <c r="B191" s="63"/>
      <c r="C191" s="64"/>
      <c r="D191" s="64"/>
      <c r="E191" s="64"/>
      <c r="F191" s="64"/>
      <c r="G191" s="64"/>
      <c r="H191" s="64"/>
      <c r="I191" s="64"/>
      <c r="J191" s="64"/>
      <c r="K191" s="64"/>
      <c r="L191" s="41"/>
      <c r="M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</row>
  </sheetData>
  <sheetProtection sheet="1" autoFilter="0" formatColumns="0" formatRows="0" objects="1" scenarios="1" spinCount="100000" saltValue="dCbrTiBa4yzYdE2dZvH5Ct/iW1amvO2hkpddeNk3GxsxoAsoZPJTQIZ6Ver8Qf8xF5YUT2zL/St179bHV5ZpFg==" hashValue="JKPbUwaPREs9mM6GPIsyUsIDfazRGD1S/jx7PuwhCii4k/VniyeDx6dh+kjcZ9Im6MJdTMoHjHvpvKV1yFazhA==" algorithmName="SHA-512" password="CC35"/>
  <autoFilter ref="C128:K19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MIRA-PC\Míra</dc:creator>
  <cp:lastModifiedBy>MIRA-PC\Míra</cp:lastModifiedBy>
  <dcterms:created xsi:type="dcterms:W3CDTF">2026-02-01T16:57:05Z</dcterms:created>
  <dcterms:modified xsi:type="dcterms:W3CDTF">2026-02-01T16:57:06Z</dcterms:modified>
</cp:coreProperties>
</file>